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9200" windowHeight="11385"/>
  </bookViews>
  <sheets>
    <sheet name="Aprovimi lista e proj 2019-21" sheetId="4" r:id="rId1"/>
    <sheet name="Sheet2" sheetId="2" r:id="rId2"/>
    <sheet name="Sheet3" sheetId="3" r:id="rId3"/>
  </sheets>
  <definedNames>
    <definedName name="_xlnm._FilterDatabase" localSheetId="0" hidden="1">'Aprovimi lista e proj 2019-21'!$F$3:$F$96</definedName>
    <definedName name="_xlnm.Print_Area" localSheetId="0">'Aprovimi lista e proj 2019-21'!$A$1:$J$87</definedName>
  </definedNames>
  <calcPr calcId="125725"/>
</workbook>
</file>

<file path=xl/calcChain.xml><?xml version="1.0" encoding="utf-8"?>
<calcChain xmlns="http://schemas.openxmlformats.org/spreadsheetml/2006/main">
  <c r="Q82" i="4"/>
  <c r="Q84" s="1"/>
  <c r="O83"/>
  <c r="O82"/>
  <c r="Q72"/>
  <c r="Q74" s="1"/>
  <c r="O73"/>
  <c r="O72"/>
  <c r="Q66"/>
  <c r="Q68" s="1"/>
  <c r="O66"/>
  <c r="O68" s="1"/>
  <c r="Q59"/>
  <c r="O59"/>
  <c r="Q58"/>
  <c r="O58"/>
  <c r="Q50"/>
  <c r="Q53" s="1"/>
  <c r="O50"/>
  <c r="O53" s="1"/>
  <c r="Q43"/>
  <c r="Q45" s="1"/>
  <c r="O43"/>
  <c r="O45" s="1"/>
  <c r="Q40"/>
  <c r="O40"/>
  <c r="Q37"/>
  <c r="U37" s="1"/>
  <c r="O37"/>
  <c r="N29"/>
  <c r="L40"/>
  <c r="G41"/>
  <c r="H24"/>
  <c r="I24"/>
  <c r="J56"/>
  <c r="L59"/>
  <c r="G24"/>
  <c r="L82"/>
  <c r="L72"/>
  <c r="L58"/>
  <c r="L83"/>
  <c r="H86"/>
  <c r="I86"/>
  <c r="H75"/>
  <c r="I75"/>
  <c r="J64"/>
  <c r="J65"/>
  <c r="J66"/>
  <c r="J67"/>
  <c r="G63"/>
  <c r="H63"/>
  <c r="I63"/>
  <c r="H62"/>
  <c r="I62"/>
  <c r="H53"/>
  <c r="I53"/>
  <c r="H45"/>
  <c r="I45"/>
  <c r="H41"/>
  <c r="J39"/>
  <c r="M74"/>
  <c r="G96"/>
  <c r="J38"/>
  <c r="Q88" l="1"/>
  <c r="O60"/>
  <c r="O74"/>
  <c r="O84"/>
  <c r="O41"/>
  <c r="S88"/>
  <c r="Q60"/>
  <c r="S87"/>
  <c r="S91" s="1"/>
  <c r="Q87"/>
  <c r="Q91" s="1"/>
  <c r="Q41"/>
  <c r="L37"/>
  <c r="O87"/>
  <c r="M53"/>
  <c r="H68"/>
  <c r="I68"/>
  <c r="O88"/>
  <c r="O91" l="1"/>
  <c r="N82"/>
  <c r="L73"/>
  <c r="N73" s="1"/>
  <c r="I41"/>
  <c r="M45"/>
  <c r="N52"/>
  <c r="N59"/>
  <c r="N58"/>
  <c r="L52"/>
  <c r="N89" s="1"/>
  <c r="L50"/>
  <c r="L43"/>
  <c r="N43" s="1"/>
  <c r="J89"/>
  <c r="M84"/>
  <c r="N83"/>
  <c r="M68"/>
  <c r="N67"/>
  <c r="M60"/>
  <c r="N51"/>
  <c r="N44"/>
  <c r="G67"/>
  <c r="L66" s="1"/>
  <c r="G25"/>
  <c r="M41"/>
  <c r="N45" l="1"/>
  <c r="L53"/>
  <c r="L45"/>
  <c r="N87"/>
  <c r="N88"/>
  <c r="L84"/>
  <c r="L74"/>
  <c r="N72"/>
  <c r="L60"/>
  <c r="N50"/>
  <c r="N40"/>
  <c r="J70" l="1"/>
  <c r="J71"/>
  <c r="J72"/>
  <c r="J73"/>
  <c r="J74"/>
  <c r="J69"/>
  <c r="J63"/>
  <c r="J9"/>
  <c r="J10"/>
  <c r="J11"/>
  <c r="J12"/>
  <c r="J13"/>
  <c r="J14"/>
  <c r="J15"/>
  <c r="J16"/>
  <c r="J17"/>
  <c r="J18"/>
  <c r="J19"/>
  <c r="J20"/>
  <c r="J21"/>
  <c r="J22"/>
  <c r="J23"/>
  <c r="J25"/>
  <c r="J26"/>
  <c r="J27"/>
  <c r="J28"/>
  <c r="J29"/>
  <c r="J30"/>
  <c r="J31"/>
  <c r="J32"/>
  <c r="J33"/>
  <c r="J34"/>
  <c r="J35"/>
  <c r="J36"/>
  <c r="J37"/>
  <c r="J40"/>
  <c r="J8"/>
  <c r="J43"/>
  <c r="J44"/>
  <c r="J42"/>
  <c r="J47"/>
  <c r="J48"/>
  <c r="J49"/>
  <c r="J50"/>
  <c r="J51"/>
  <c r="J52"/>
  <c r="J46"/>
  <c r="J55"/>
  <c r="J57"/>
  <c r="J58"/>
  <c r="J59"/>
  <c r="J60"/>
  <c r="J61"/>
  <c r="J54"/>
  <c r="G75"/>
  <c r="J77"/>
  <c r="J78"/>
  <c r="J79"/>
  <c r="J80"/>
  <c r="J81"/>
  <c r="J82"/>
  <c r="J83"/>
  <c r="J84"/>
  <c r="J85"/>
  <c r="J76"/>
  <c r="G86"/>
  <c r="G62"/>
  <c r="G53"/>
  <c r="G45"/>
  <c r="J86" l="1"/>
  <c r="J62"/>
  <c r="J75"/>
  <c r="J53"/>
  <c r="J45"/>
  <c r="J68"/>
  <c r="G68"/>
  <c r="N91"/>
  <c r="N37"/>
  <c r="L41"/>
  <c r="G87"/>
  <c r="G91" s="1"/>
  <c r="H87"/>
  <c r="H91" s="1"/>
  <c r="J24"/>
  <c r="J41" s="1"/>
  <c r="J87" l="1"/>
  <c r="J91" s="1"/>
  <c r="N66"/>
  <c r="L68"/>
  <c r="I87"/>
  <c r="I91" l="1"/>
  <c r="P91" l="1"/>
</calcChain>
</file>

<file path=xl/sharedStrings.xml><?xml version="1.0" encoding="utf-8"?>
<sst xmlns="http://schemas.openxmlformats.org/spreadsheetml/2006/main" count="259" uniqueCount="132">
  <si>
    <r>
      <t xml:space="preserve">Tabela 4.2       </t>
    </r>
    <r>
      <rPr>
        <b/>
        <sz val="8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LISTA E PROJEKTEVE KAPITALE NË KOMUNËN E SHTIMES PËR VITET 2019- 2021</t>
    </r>
  </si>
  <si>
    <t>Nr.</t>
  </si>
  <si>
    <t>Programi                      (arsim, infrastrukturë, shëndetësi,mjedis etj.)</t>
  </si>
  <si>
    <t>KODI I PROJEKTIT</t>
  </si>
  <si>
    <t>Emërtimi i projektit</t>
  </si>
  <si>
    <t>Viti i  implementimit</t>
  </si>
  <si>
    <t>Vlera totale e projekteve në €</t>
  </si>
  <si>
    <t>Projektim</t>
  </si>
  <si>
    <t>Për komunën e Shtimes</t>
  </si>
  <si>
    <t>Planifikim</t>
  </si>
  <si>
    <t>Harta Zonale për Komunën e Shtimes</t>
  </si>
  <si>
    <t>Shtime</t>
  </si>
  <si>
    <t>Hartimi i projekteve ideore dhe kryesore</t>
  </si>
  <si>
    <t>Kompenzim</t>
  </si>
  <si>
    <t xml:space="preserve">Pagesa për Shpronsimet </t>
  </si>
  <si>
    <t xml:space="preserve">Shtime </t>
  </si>
  <si>
    <t>Infrastrukturë</t>
  </si>
  <si>
    <t>Belinc</t>
  </si>
  <si>
    <t>Rashincë</t>
  </si>
  <si>
    <t xml:space="preserve">Projektet e infrastrukturës me participim </t>
  </si>
  <si>
    <t>Vojnovc</t>
  </si>
  <si>
    <t>Mollopolc</t>
  </si>
  <si>
    <t>Gjurkovc</t>
  </si>
  <si>
    <t>Reçak</t>
  </si>
  <si>
    <t>Planifikim Urban  Totali:</t>
  </si>
  <si>
    <t>Administrat</t>
  </si>
  <si>
    <t>Administrata e përgjithshme Totali:</t>
  </si>
  <si>
    <t>Arsim</t>
  </si>
  <si>
    <t xml:space="preserve">Arsim </t>
  </si>
  <si>
    <t>Arsimi  Totali:</t>
  </si>
  <si>
    <t>Kulturë</t>
  </si>
  <si>
    <t>Rancë</t>
  </si>
  <si>
    <t>Sport</t>
  </si>
  <si>
    <t xml:space="preserve">Terene Sportive </t>
  </si>
  <si>
    <t>Kultura dhe Sporti Totali:</t>
  </si>
  <si>
    <t>Shëndetësi</t>
  </si>
  <si>
    <t>Sherbimet rezidenciale</t>
  </si>
  <si>
    <t>Shendetësia dhe Mirëqenia Sociale Totali:</t>
  </si>
  <si>
    <t>Shërbime Publike</t>
  </si>
  <si>
    <t>Rregullimi dhe përmirësimi i infrastrukturës në Komunë</t>
  </si>
  <si>
    <t>Sherbime Publike</t>
  </si>
  <si>
    <t>Rregullimi i ndriqimit publik</t>
  </si>
  <si>
    <t>Shërbime Publike  Totali:</t>
  </si>
  <si>
    <t>Rregullimi i rrugëve bujqësore me zhavor</t>
  </si>
  <si>
    <t>Zhvillimi Ekonomik</t>
  </si>
  <si>
    <t>Totali Buxheti I planifikuar:</t>
  </si>
  <si>
    <t>BURIMI I FINANCIMIT</t>
  </si>
  <si>
    <t>GQ</t>
  </si>
  <si>
    <t>THV</t>
  </si>
  <si>
    <t>Participim</t>
  </si>
  <si>
    <t>HV</t>
  </si>
  <si>
    <t>Muzeqinë</t>
  </si>
  <si>
    <t>Shkolla profesionale</t>
  </si>
  <si>
    <t xml:space="preserve">Renovimi i objekteve Shëndetsore </t>
  </si>
  <si>
    <t>Funksionalizimi i punëtorive mekanike tek shkolla profesionale</t>
  </si>
  <si>
    <t>Shërbimet Sociale</t>
  </si>
  <si>
    <t xml:space="preserve">Studimi i fizibilitetit të mbrojtjes së trashigimisë natyrore, kulturore si dhe studimi i fizibilitetit për zonën ekonomike </t>
  </si>
  <si>
    <t>Asfaltimi dhe kanalizimi i rrugëve të fshatit Belinc</t>
  </si>
  <si>
    <t>Asfaltimi I rrugëve në brendësi të fshatit Pjetërshticë</t>
  </si>
  <si>
    <t>Asfaltimi i rrugëve të fshatit Carralevë</t>
  </si>
  <si>
    <t>Asfaltimi i rrugëve të fshatit Muzeqinë</t>
  </si>
  <si>
    <t>Carralevë</t>
  </si>
  <si>
    <t>Pjetershticë</t>
  </si>
  <si>
    <t>Kanalizimi dhe asfaltimi i rrugëve të fshatit Rashincë</t>
  </si>
  <si>
    <t>Kanalizimi i ujrave të zeza</t>
  </si>
  <si>
    <t>Ndërtimi i rrugëve të fshatit Godanc</t>
  </si>
  <si>
    <t>Godanc i Ulët dhe i Epërm</t>
  </si>
  <si>
    <t>Rregullimi  kanalizimeve të ujrave të zeza dhe atmosferik</t>
  </si>
  <si>
    <t xml:space="preserve">Rregullimi i rrugëve dhe kanalizimeve </t>
  </si>
  <si>
    <t xml:space="preserve">Rregullimi i rrugeve dhe kanalizimeve në Çestë </t>
  </si>
  <si>
    <t xml:space="preserve">Rregullimi i urës në rr.”Ahmet Shtimja” në Shtime </t>
  </si>
  <si>
    <t>Pjetërshticë</t>
  </si>
  <si>
    <t>Asfaltimi i rrugëve mbrenda Fshatit Gjurkovc</t>
  </si>
  <si>
    <t xml:space="preserve">Rregullimi i kanalizmit dhe asfaltimi i rrugeve në fshatin Reçak </t>
  </si>
  <si>
    <t xml:space="preserve">Zgjerimi i ures ekzistuese dhe rregullimi i dy urave të reja në fshatin Pjetershticë </t>
  </si>
  <si>
    <t>Rregullimi i rr.”Kuvendi I Arbërit”, “Sami Frashëri” dhe rrugica në rr."Anton Çeta"</t>
  </si>
  <si>
    <t>Blerja e fshisës industriale për pastrimin e dyshemes së  Komunës</t>
  </si>
  <si>
    <t>Projekti me participim nga Huamarrja në Arsim- Ministria e Arsimit</t>
  </si>
  <si>
    <t>Projektet e infrastrukturës Arsimore me participim</t>
  </si>
  <si>
    <t>Ndërtimi i serës tek shkolla profesionale</t>
  </si>
  <si>
    <t>Ndëritmi i shkollës fillore në fshatin Gjurkovc</t>
  </si>
  <si>
    <t>Ndërtimi i sallës sportive në fshatin Petrovë</t>
  </si>
  <si>
    <t>Rregullimi i objektit të shtabit të UÇK-së në Rancë</t>
  </si>
  <si>
    <t>Pjetërshticë,Vojnovc, Gjurkovc, Godanc i Epërm, Belinc Carralevë, Zborc, Mollopolc, Petrovë dhe Reçak</t>
  </si>
  <si>
    <t>Rregullimi i oborrit te shtabit te UÇK-së në Pjetershticë dhe rrënimi i objektit ekzistues</t>
  </si>
  <si>
    <t xml:space="preserve">Rregullimi i rrethojës dhe tribunave në fushën sportive të qytetit </t>
  </si>
  <si>
    <t>Renovimi i hapësirave të brendshme në objektin e Qendrës Rinore</t>
  </si>
  <si>
    <t>Pajisje speciale mjeksore për QKMF-në</t>
  </si>
  <si>
    <t xml:space="preserve">Mirëmbajtja e objektit dhe hapësirave në QPS </t>
  </si>
  <si>
    <t>Rregullimi i rrethojës dhe hapësirave me parqe dhe trotuar te Shtëpisë Rrezidenciale</t>
  </si>
  <si>
    <t>Rrugët urbane dhe trotuarve përgjatë shtratit të Lumit Shtime</t>
  </si>
  <si>
    <t>Rregullimi i parqeve  në hapësirat publike</t>
  </si>
  <si>
    <t>Tek Pishat në Shtime,Pjetërshticë,Vojnovc, Gjurkovc, Godanc i Epërm dhe i Poshtëm, Belinc, Carralevë, Zborc, Mollopolc, Petrovë  dhe Reçak</t>
  </si>
  <si>
    <t>Rregullimi i infrastrukturës në zonën ekonomike II</t>
  </si>
  <si>
    <t>Rregullimi i krojve dhe burimeve të ujit në Zonat Turistike Llanisht, Rancë dhe Karaqic</t>
  </si>
  <si>
    <t>Projektet  me participim për Zhvillim Ekonomik-sipas donatorëve</t>
  </si>
  <si>
    <t>Rregullimi i shtigjeve profesionale për çiklizëm dhe motorkros në zonat turistike</t>
  </si>
  <si>
    <t>Rregullimi kanaleve kulluese të ujrave atmosferik për tokat bujqësore</t>
  </si>
  <si>
    <t>Rregullimi i infrastrukturës së tregut në Shtime</t>
  </si>
  <si>
    <t>Llanisht, Rancë dhe Karaqic</t>
  </si>
  <si>
    <t>Lokacioni  (vendi ku do të realizohet projekti)</t>
  </si>
  <si>
    <t>KULMI</t>
  </si>
  <si>
    <t>Asfaltimi i rrugëve dhe kanalizimit në fshatin Pjetërshticë</t>
  </si>
  <si>
    <t xml:space="preserve">Ndërtim-Zgjerimi i rrjetit të kanalizimit dhe rrugëve në fshatin Mollopolc </t>
  </si>
  <si>
    <t>Rregullimi i aneks kulmit-mbulojës për shkallë  në hyrje të Shtëpisë së Kulturës</t>
  </si>
  <si>
    <t>Lagjën e Pajtimit-Shtime</t>
  </si>
  <si>
    <t>Gllavicë, Shtime</t>
  </si>
  <si>
    <t>Shtime, Fshatrat e Rrafshit</t>
  </si>
  <si>
    <t>kulmi</t>
  </si>
  <si>
    <t>huamarrja</t>
  </si>
  <si>
    <t>Reçak- Rrugët ne mbrendsi te fshatit</t>
  </si>
  <si>
    <t>Renovimi I salles  në objektin e vjetër e administratës</t>
  </si>
  <si>
    <t>QKMF dhe QMF Shtime</t>
  </si>
  <si>
    <t>Blerja e Aparatit Fotokopjues</t>
  </si>
  <si>
    <t>Per QKMF-Shtime</t>
  </si>
  <si>
    <t>Zborc</t>
  </si>
  <si>
    <t>Rregullimi i kanalizimit në fshatin Zborc</t>
  </si>
  <si>
    <t>Rregullimi i kanalizimit në fshatin Muzeqinë</t>
  </si>
  <si>
    <t>Godanc i Ulët, i Epërm dhe tek Laxhja Kozhinca</t>
  </si>
  <si>
    <t xml:space="preserve">Rregullimi i trotuareve në fshatin Petrovë </t>
  </si>
  <si>
    <t xml:space="preserve"> Rr.”Ahmet Shtimja” në Shtime </t>
  </si>
  <si>
    <t>Petrovë -Nga shkolla në rr. ”Fadil Rashiti”  përgjat rruges kryesore ne drejtim te Shtimës</t>
  </si>
  <si>
    <t>Vendosja e sistemit te kamerave ne ter qytetin e Shtimes</t>
  </si>
  <si>
    <t xml:space="preserve">Ndërtimi dhe Renovimi, Rrethojat ne objektet shkollore </t>
  </si>
  <si>
    <t>Komunën e Shtimes</t>
  </si>
  <si>
    <t xml:space="preserve">Rregullimi i Hapësirave të hapura rekrative Sportive, Amfiteatiri i hapur tek Qendra Rinore </t>
  </si>
  <si>
    <t xml:space="preserve">Rregullimi i kanalizimit </t>
  </si>
  <si>
    <t>Ne rr. "Komandant Kumanova" dhe tek Kyqja e rr."Skender Salihaj" Shtime</t>
  </si>
  <si>
    <t xml:space="preserve">Ndërtimi i kanalizimit të ujrave të zëza, kanalit atmosferik ne rr."Çameria"  dhe trotuarit ne Lagjen e Pajtimit </t>
  </si>
  <si>
    <t>Rregullimi i trotuarëve, ndriqimit dhe gjelbërimit në rrugët  "Komandant Kumanova", "Tahir Sinani", "Anton Çeta" dhe paking tek "Shkolla Emin Duraku" Financim me Grantin e Performances- Demos</t>
  </si>
  <si>
    <t xml:space="preserve"> Rregullimi kanalizimit fekal dhe Asfaltimi në fshatin Davidovc </t>
  </si>
  <si>
    <t xml:space="preserve">Kanalizimi: tek shkolla- Davidovc Asfaltimi në Rr.:  "Mihajl Grameno", dhe Rrugicave nga rr. Tiranës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</si>
</sst>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99FF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rgb="FF000000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5" fillId="5" borderId="4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/>
    <xf numFmtId="0" fontId="5" fillId="5" borderId="24" xfId="0" applyFont="1" applyFill="1" applyBorder="1" applyAlignment="1">
      <alignment horizontal="center"/>
    </xf>
    <xf numFmtId="0" fontId="0" fillId="0" borderId="3" xfId="0" applyBorder="1"/>
    <xf numFmtId="0" fontId="6" fillId="0" borderId="4" xfId="0" applyFont="1" applyBorder="1" applyAlignment="1">
      <alignment horizontal="center" vertical="top" wrapText="1"/>
    </xf>
    <xf numFmtId="3" fontId="7" fillId="0" borderId="4" xfId="0" applyNumberFormat="1" applyFont="1" applyBorder="1" applyAlignment="1">
      <alignment horizontal="right" vertical="top" wrapText="1"/>
    </xf>
    <xf numFmtId="0" fontId="6" fillId="0" borderId="24" xfId="0" applyFont="1" applyBorder="1" applyAlignment="1">
      <alignment horizontal="right" vertical="top" wrapText="1"/>
    </xf>
    <xf numFmtId="3" fontId="6" fillId="0" borderId="11" xfId="0" applyNumberFormat="1" applyFont="1" applyBorder="1" applyAlignment="1">
      <alignment horizontal="right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3" fontId="6" fillId="0" borderId="4" xfId="0" applyNumberFormat="1" applyFont="1" applyFill="1" applyBorder="1" applyAlignment="1">
      <alignment horizontal="right" vertical="top" wrapText="1"/>
    </xf>
    <xf numFmtId="3" fontId="6" fillId="0" borderId="29" xfId="0" applyNumberFormat="1" applyFont="1" applyBorder="1" applyAlignment="1">
      <alignment horizontal="right" vertical="top" wrapText="1"/>
    </xf>
    <xf numFmtId="0" fontId="6" fillId="0" borderId="9" xfId="0" applyFont="1" applyBorder="1" applyAlignment="1">
      <alignment vertical="top" wrapText="1"/>
    </xf>
    <xf numFmtId="3" fontId="6" fillId="0" borderId="4" xfId="0" applyNumberFormat="1" applyFont="1" applyBorder="1" applyAlignment="1">
      <alignment horizontal="right" vertical="top" wrapText="1"/>
    </xf>
    <xf numFmtId="3" fontId="6" fillId="0" borderId="24" xfId="0" applyNumberFormat="1" applyFont="1" applyBorder="1" applyAlignment="1">
      <alignment horizontal="right" vertical="top" wrapText="1"/>
    </xf>
    <xf numFmtId="3" fontId="6" fillId="0" borderId="24" xfId="0" applyNumberFormat="1" applyFont="1" applyBorder="1" applyAlignment="1">
      <alignment horizontal="center" vertical="top" wrapText="1"/>
    </xf>
    <xf numFmtId="0" fontId="8" fillId="0" borderId="24" xfId="0" applyFont="1" applyBorder="1" applyAlignment="1">
      <alignment horizontal="right" vertical="top" wrapText="1"/>
    </xf>
    <xf numFmtId="0" fontId="6" fillId="0" borderId="4" xfId="0" applyFont="1" applyBorder="1" applyAlignment="1">
      <alignment wrapText="1"/>
    </xf>
    <xf numFmtId="0" fontId="6" fillId="0" borderId="12" xfId="0" applyFont="1" applyBorder="1" applyAlignment="1">
      <alignment vertical="top" wrapText="1"/>
    </xf>
    <xf numFmtId="43" fontId="6" fillId="0" borderId="24" xfId="1" applyFont="1" applyBorder="1" applyAlignment="1">
      <alignment horizontal="right" vertical="top" wrapText="1"/>
    </xf>
    <xf numFmtId="0" fontId="6" fillId="0" borderId="29" xfId="0" applyFont="1" applyBorder="1" applyAlignment="1">
      <alignment vertical="top" wrapText="1"/>
    </xf>
    <xf numFmtId="0" fontId="6" fillId="0" borderId="29" xfId="0" applyFont="1" applyBorder="1" applyAlignment="1">
      <alignment horizontal="center" vertical="top" wrapText="1"/>
    </xf>
    <xf numFmtId="0" fontId="6" fillId="0" borderId="12" xfId="0" applyFont="1" applyBorder="1" applyAlignment="1">
      <alignment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43" fontId="7" fillId="0" borderId="24" xfId="1" applyFont="1" applyBorder="1" applyAlignment="1">
      <alignment horizontal="right" vertical="top" wrapText="1"/>
    </xf>
    <xf numFmtId="0" fontId="6" fillId="0" borderId="9" xfId="0" applyFont="1" applyBorder="1" applyAlignment="1">
      <alignment horizontal="center" vertical="top" wrapText="1"/>
    </xf>
    <xf numFmtId="0" fontId="7" fillId="0" borderId="29" xfId="0" applyFont="1" applyBorder="1" applyAlignment="1">
      <alignment vertical="top" wrapText="1"/>
    </xf>
    <xf numFmtId="3" fontId="9" fillId="4" borderId="4" xfId="0" applyNumberFormat="1" applyFont="1" applyFill="1" applyBorder="1" applyAlignment="1">
      <alignment horizontal="right" vertical="top" wrapText="1"/>
    </xf>
    <xf numFmtId="3" fontId="9" fillId="4" borderId="29" xfId="0" applyNumberFormat="1" applyFont="1" applyFill="1" applyBorder="1" applyAlignment="1">
      <alignment vertical="top" wrapText="1"/>
    </xf>
    <xf numFmtId="3" fontId="9" fillId="4" borderId="10" xfId="0" applyNumberFormat="1" applyFont="1" applyFill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8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/>
    </xf>
    <xf numFmtId="3" fontId="7" fillId="0" borderId="24" xfId="0" applyNumberFormat="1" applyFont="1" applyBorder="1" applyAlignment="1">
      <alignment horizontal="right" vertical="top" wrapText="1"/>
    </xf>
    <xf numFmtId="3" fontId="7" fillId="0" borderId="29" xfId="0" applyNumberFormat="1" applyFont="1" applyBorder="1" applyAlignment="1">
      <alignment horizontal="right" vertical="top" wrapText="1"/>
    </xf>
    <xf numFmtId="0" fontId="7" fillId="0" borderId="5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164" fontId="6" fillId="0" borderId="24" xfId="1" applyNumberFormat="1" applyFont="1" applyBorder="1" applyAlignment="1">
      <alignment horizontal="right" vertical="top" wrapText="1"/>
    </xf>
    <xf numFmtId="3" fontId="9" fillId="0" borderId="29" xfId="0" applyNumberFormat="1" applyFont="1" applyBorder="1" applyAlignment="1">
      <alignment horizontal="right" vertical="top" wrapText="1"/>
    </xf>
    <xf numFmtId="164" fontId="6" fillId="0" borderId="24" xfId="1" applyNumberFormat="1" applyFont="1" applyBorder="1" applyAlignment="1">
      <alignment horizontal="center" vertical="top" wrapText="1"/>
    </xf>
    <xf numFmtId="0" fontId="9" fillId="4" borderId="4" xfId="0" applyFont="1" applyFill="1" applyBorder="1" applyAlignment="1">
      <alignment vertical="top" wrapText="1"/>
    </xf>
    <xf numFmtId="0" fontId="9" fillId="4" borderId="4" xfId="0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center" vertical="top" wrapText="1"/>
    </xf>
    <xf numFmtId="3" fontId="3" fillId="4" borderId="20" xfId="0" applyNumberFormat="1" applyFont="1" applyFill="1" applyBorder="1" applyAlignment="1">
      <alignment horizontal="right" vertical="center" wrapText="1"/>
    </xf>
    <xf numFmtId="3" fontId="3" fillId="4" borderId="28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6" borderId="29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3" fontId="0" fillId="0" borderId="0" xfId="0" applyNumberFormat="1"/>
    <xf numFmtId="164" fontId="6" fillId="0" borderId="9" xfId="1" applyNumberFormat="1" applyFont="1" applyBorder="1" applyAlignment="1">
      <alignment horizontal="right" vertical="top" wrapText="1"/>
    </xf>
    <xf numFmtId="164" fontId="6" fillId="0" borderId="29" xfId="1" applyNumberFormat="1" applyFont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164" fontId="0" fillId="0" borderId="0" xfId="1" applyNumberFormat="1" applyFont="1"/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wrapText="1"/>
    </xf>
    <xf numFmtId="0" fontId="6" fillId="0" borderId="16" xfId="0" applyFont="1" applyBorder="1" applyAlignment="1">
      <alignment horizontal="center" wrapText="1"/>
    </xf>
    <xf numFmtId="0" fontId="6" fillId="0" borderId="16" xfId="0" applyFont="1" applyBorder="1" applyAlignment="1">
      <alignment horizontal="center" vertical="top"/>
    </xf>
    <xf numFmtId="0" fontId="6" fillId="6" borderId="3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29" xfId="0" applyFont="1" applyFill="1" applyBorder="1" applyAlignment="1">
      <alignment vertical="top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top" wrapText="1"/>
    </xf>
    <xf numFmtId="164" fontId="6" fillId="0" borderId="29" xfId="1" applyNumberFormat="1" applyFont="1" applyFill="1" applyBorder="1" applyAlignment="1">
      <alignment horizontal="right" vertical="top" wrapText="1"/>
    </xf>
    <xf numFmtId="43" fontId="6" fillId="0" borderId="24" xfId="1" applyFont="1" applyFill="1" applyBorder="1" applyAlignment="1">
      <alignment horizontal="right" vertical="top" wrapText="1"/>
    </xf>
    <xf numFmtId="3" fontId="6" fillId="0" borderId="24" xfId="0" applyNumberFormat="1" applyFont="1" applyFill="1" applyBorder="1" applyAlignment="1">
      <alignment horizontal="right" vertical="top" wrapText="1"/>
    </xf>
    <xf numFmtId="3" fontId="6" fillId="0" borderId="11" xfId="0" applyNumberFormat="1" applyFont="1" applyFill="1" applyBorder="1" applyAlignment="1">
      <alignment horizontal="right" vertical="top" wrapText="1"/>
    </xf>
    <xf numFmtId="0" fontId="0" fillId="0" borderId="0" xfId="0" applyFill="1"/>
    <xf numFmtId="164" fontId="0" fillId="0" borderId="0" xfId="1" applyNumberFormat="1" applyFont="1" applyFill="1"/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 wrapText="1"/>
    </xf>
    <xf numFmtId="0" fontId="8" fillId="0" borderId="24" xfId="0" applyFont="1" applyFill="1" applyBorder="1" applyAlignment="1">
      <alignment horizontal="right" vertical="top" wrapText="1"/>
    </xf>
    <xf numFmtId="0" fontId="6" fillId="0" borderId="24" xfId="0" applyFont="1" applyFill="1" applyBorder="1" applyAlignment="1">
      <alignment horizontal="right" vertical="top" wrapText="1"/>
    </xf>
    <xf numFmtId="0" fontId="7" fillId="0" borderId="7" xfId="0" applyFont="1" applyBorder="1" applyAlignment="1">
      <alignment vertical="top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top"/>
    </xf>
    <xf numFmtId="3" fontId="6" fillId="0" borderId="29" xfId="0" applyNumberFormat="1" applyFont="1" applyFill="1" applyBorder="1" applyAlignment="1">
      <alignment horizontal="right" vertical="top" wrapText="1"/>
    </xf>
    <xf numFmtId="3" fontId="6" fillId="0" borderId="24" xfId="0" applyNumberFormat="1" applyFont="1" applyFill="1" applyBorder="1" applyAlignment="1">
      <alignment vertical="top" wrapText="1"/>
    </xf>
    <xf numFmtId="43" fontId="0" fillId="0" borderId="0" xfId="1" applyFont="1"/>
    <xf numFmtId="164" fontId="0" fillId="0" borderId="0" xfId="0" applyNumberFormat="1"/>
    <xf numFmtId="0" fontId="0" fillId="0" borderId="0" xfId="1" applyNumberFormat="1" applyFont="1"/>
    <xf numFmtId="43" fontId="0" fillId="0" borderId="0" xfId="0" applyNumberFormat="1"/>
    <xf numFmtId="0" fontId="6" fillId="6" borderId="3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16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6" borderId="8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9" fillId="4" borderId="17" xfId="0" applyFont="1" applyFill="1" applyBorder="1"/>
    <xf numFmtId="0" fontId="9" fillId="4" borderId="18" xfId="0" applyFont="1" applyFill="1" applyBorder="1"/>
    <xf numFmtId="0" fontId="9" fillId="4" borderId="19" xfId="0" applyFont="1" applyFill="1" applyBorder="1"/>
    <xf numFmtId="0" fontId="9" fillId="4" borderId="17" xfId="0" applyFont="1" applyFill="1" applyBorder="1" applyAlignment="1">
      <alignment wrapText="1"/>
    </xf>
    <xf numFmtId="0" fontId="9" fillId="4" borderId="18" xfId="0" applyFont="1" applyFill="1" applyBorder="1" applyAlignment="1">
      <alignment wrapText="1"/>
    </xf>
    <xf numFmtId="0" fontId="9" fillId="4" borderId="19" xfId="0" applyFont="1" applyFill="1" applyBorder="1" applyAlignment="1">
      <alignment wrapText="1"/>
    </xf>
    <xf numFmtId="0" fontId="9" fillId="4" borderId="17" xfId="0" applyFont="1" applyFill="1" applyBorder="1" applyAlignment="1">
      <alignment vertical="top" wrapText="1"/>
    </xf>
    <xf numFmtId="0" fontId="9" fillId="4" borderId="18" xfId="0" applyFont="1" applyFill="1" applyBorder="1" applyAlignment="1">
      <alignment vertical="top" wrapText="1"/>
    </xf>
    <xf numFmtId="0" fontId="9" fillId="4" borderId="13" xfId="0" applyFont="1" applyFill="1" applyBorder="1" applyAlignment="1">
      <alignment vertical="top" wrapText="1"/>
    </xf>
    <xf numFmtId="0" fontId="9" fillId="4" borderId="5" xfId="0" applyFont="1" applyFill="1" applyBorder="1" applyAlignment="1">
      <alignment vertical="top" wrapText="1"/>
    </xf>
    <xf numFmtId="0" fontId="9" fillId="4" borderId="14" xfId="0" applyFont="1" applyFill="1" applyBorder="1" applyAlignment="1">
      <alignment vertical="top" wrapText="1"/>
    </xf>
    <xf numFmtId="0" fontId="6" fillId="0" borderId="16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9" fillId="4" borderId="10" xfId="0" applyFont="1" applyFill="1" applyBorder="1" applyAlignment="1">
      <alignment wrapText="1"/>
    </xf>
    <xf numFmtId="0" fontId="6" fillId="0" borderId="16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5" fillId="3" borderId="21" xfId="0" applyFont="1" applyFill="1" applyBorder="1" applyAlignment="1">
      <alignment horizontal="center" wrapText="1"/>
    </xf>
    <xf numFmtId="0" fontId="5" fillId="3" borderId="22" xfId="0" applyFont="1" applyFill="1" applyBorder="1" applyAlignment="1">
      <alignment horizontal="center" wrapText="1"/>
    </xf>
    <xf numFmtId="0" fontId="5" fillId="2" borderId="2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right" vertical="top" wrapText="1"/>
    </xf>
    <xf numFmtId="0" fontId="6" fillId="0" borderId="11" xfId="0" applyFont="1" applyBorder="1" applyAlignment="1">
      <alignment horizontal="right" vertical="top" wrapText="1"/>
    </xf>
    <xf numFmtId="0" fontId="6" fillId="0" borderId="16" xfId="0" applyFont="1" applyFill="1" applyBorder="1" applyAlignment="1">
      <alignment horizontal="right" vertical="top" wrapText="1"/>
    </xf>
    <xf numFmtId="0" fontId="6" fillId="0" borderId="11" xfId="0" applyFont="1" applyFill="1" applyBorder="1" applyAlignment="1">
      <alignment horizontal="right" vertical="top" wrapText="1"/>
    </xf>
    <xf numFmtId="0" fontId="6" fillId="0" borderId="16" xfId="0" applyFont="1" applyBorder="1" applyAlignment="1">
      <alignment horizontal="right" wrapText="1"/>
    </xf>
    <xf numFmtId="0" fontId="6" fillId="0" borderId="11" xfId="0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66FF"/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3:U96"/>
  <sheetViews>
    <sheetView tabSelected="1" topLeftCell="A58" zoomScale="90" zoomScaleNormal="90" workbookViewId="0">
      <selection activeCell="G66" sqref="G66"/>
    </sheetView>
  </sheetViews>
  <sheetFormatPr defaultColWidth="9.140625" defaultRowHeight="15"/>
  <cols>
    <col min="1" max="1" width="5.85546875" style="60" customWidth="1"/>
    <col min="2" max="2" width="14.5703125" style="2" customWidth="1"/>
    <col min="3" max="3" width="9.7109375" style="2" customWidth="1"/>
    <col min="4" max="4" width="65" style="2" customWidth="1"/>
    <col min="5" max="5" width="39.140625" style="60" customWidth="1"/>
    <col min="6" max="6" width="10.28515625" style="8" customWidth="1"/>
    <col min="7" max="7" width="14.85546875" style="2" customWidth="1"/>
    <col min="8" max="8" width="14.140625" style="2" bestFit="1" customWidth="1"/>
    <col min="9" max="10" width="15.5703125" style="2" bestFit="1" customWidth="1"/>
    <col min="11" max="12" width="9.140625" style="2"/>
    <col min="13" max="13" width="11.140625" style="84" bestFit="1" customWidth="1"/>
    <col min="14" max="14" width="12.5703125" style="84" bestFit="1" customWidth="1"/>
    <col min="15" max="15" width="12.5703125" style="2" bestFit="1" customWidth="1"/>
    <col min="16" max="16" width="10.140625" style="2" customWidth="1"/>
    <col min="17" max="17" width="13.85546875" style="2" bestFit="1" customWidth="1"/>
    <col min="18" max="18" width="9.140625" style="2"/>
    <col min="19" max="19" width="12.140625" style="2" bestFit="1" customWidth="1"/>
    <col min="20" max="16384" width="9.140625" style="2"/>
  </cols>
  <sheetData>
    <row r="3" spans="1:14" ht="15.75">
      <c r="A3" s="76" t="s">
        <v>0</v>
      </c>
    </row>
    <row r="4" spans="1:14" ht="15.75">
      <c r="A4" s="77"/>
    </row>
    <row r="5" spans="1:14" ht="16.5" thickBot="1">
      <c r="A5" s="77"/>
    </row>
    <row r="6" spans="1:14" ht="68.25" customHeight="1" thickTop="1" thickBot="1">
      <c r="A6" s="167" t="s">
        <v>1</v>
      </c>
      <c r="B6" s="169" t="s">
        <v>2</v>
      </c>
      <c r="C6" s="171" t="s">
        <v>3</v>
      </c>
      <c r="D6" s="169" t="s">
        <v>4</v>
      </c>
      <c r="E6" s="169" t="s">
        <v>100</v>
      </c>
      <c r="F6" s="159" t="s">
        <v>46</v>
      </c>
      <c r="G6" s="161" t="s">
        <v>5</v>
      </c>
      <c r="H6" s="162"/>
      <c r="I6" s="162"/>
      <c r="J6" s="165" t="s">
        <v>6</v>
      </c>
    </row>
    <row r="7" spans="1:14" ht="15.75" thickBot="1">
      <c r="A7" s="168"/>
      <c r="B7" s="170"/>
      <c r="C7" s="172"/>
      <c r="D7" s="170"/>
      <c r="E7" s="173"/>
      <c r="F7" s="160"/>
      <c r="G7" s="1">
        <v>2019</v>
      </c>
      <c r="H7" s="12">
        <v>2020</v>
      </c>
      <c r="I7" s="12">
        <v>2021</v>
      </c>
      <c r="J7" s="166"/>
    </row>
    <row r="8" spans="1:14" ht="15.75" thickBot="1">
      <c r="A8" s="141">
        <v>1</v>
      </c>
      <c r="B8" s="176" t="s">
        <v>7</v>
      </c>
      <c r="C8" s="174">
        <v>40474</v>
      </c>
      <c r="D8" s="117" t="s">
        <v>56</v>
      </c>
      <c r="E8" s="163" t="s">
        <v>8</v>
      </c>
      <c r="F8" s="14" t="s">
        <v>47</v>
      </c>
      <c r="G8" s="15">
        <v>20000</v>
      </c>
      <c r="H8" s="16"/>
      <c r="I8" s="16"/>
      <c r="J8" s="17">
        <f>SUM(G8:I8)</f>
        <v>20000</v>
      </c>
    </row>
    <row r="9" spans="1:14" ht="15.75" thickBot="1">
      <c r="A9" s="142"/>
      <c r="B9" s="177"/>
      <c r="C9" s="175"/>
      <c r="D9" s="118"/>
      <c r="E9" s="164"/>
      <c r="F9" s="14" t="s">
        <v>48</v>
      </c>
      <c r="G9" s="15">
        <v>5000</v>
      </c>
      <c r="H9" s="18"/>
      <c r="I9" s="18"/>
      <c r="J9" s="17">
        <f t="shared" ref="J9:J40" si="0">SUM(G9:I9)</f>
        <v>5000</v>
      </c>
    </row>
    <row r="10" spans="1:14" ht="15.75" thickBot="1">
      <c r="A10" s="70">
        <v>2</v>
      </c>
      <c r="B10" s="19" t="s">
        <v>9</v>
      </c>
      <c r="C10" s="19">
        <v>45956</v>
      </c>
      <c r="D10" s="19" t="s">
        <v>10</v>
      </c>
      <c r="E10" s="61" t="s">
        <v>11</v>
      </c>
      <c r="F10" s="14" t="s">
        <v>47</v>
      </c>
      <c r="G10" s="20">
        <v>50000</v>
      </c>
      <c r="H10" s="16"/>
      <c r="I10" s="16"/>
      <c r="J10" s="17">
        <f t="shared" si="0"/>
        <v>50000</v>
      </c>
    </row>
    <row r="11" spans="1:14" ht="15.75" thickBot="1">
      <c r="A11" s="71">
        <v>3</v>
      </c>
      <c r="B11" s="22" t="s">
        <v>9</v>
      </c>
      <c r="C11" s="22">
        <v>45564</v>
      </c>
      <c r="D11" s="22" t="s">
        <v>12</v>
      </c>
      <c r="E11" s="62" t="s">
        <v>11</v>
      </c>
      <c r="F11" s="14" t="s">
        <v>47</v>
      </c>
      <c r="G11" s="23">
        <v>20000</v>
      </c>
      <c r="H11" s="24">
        <v>30000</v>
      </c>
      <c r="I11" s="24">
        <v>30000</v>
      </c>
      <c r="J11" s="17">
        <f t="shared" si="0"/>
        <v>80000</v>
      </c>
    </row>
    <row r="12" spans="1:14" ht="15.75" thickBot="1">
      <c r="A12" s="115">
        <v>4</v>
      </c>
      <c r="B12" s="117" t="s">
        <v>13</v>
      </c>
      <c r="C12" s="178">
        <v>45210</v>
      </c>
      <c r="D12" s="117" t="s">
        <v>14</v>
      </c>
      <c r="E12" s="119" t="s">
        <v>15</v>
      </c>
      <c r="F12" s="14" t="s">
        <v>47</v>
      </c>
      <c r="G12" s="23">
        <v>70000</v>
      </c>
      <c r="H12" s="24">
        <v>100000</v>
      </c>
      <c r="I12" s="24">
        <v>50000</v>
      </c>
      <c r="J12" s="17">
        <f t="shared" si="0"/>
        <v>220000</v>
      </c>
    </row>
    <row r="13" spans="1:14" s="6" customFormat="1" ht="15.75" thickBot="1">
      <c r="A13" s="116"/>
      <c r="B13" s="118"/>
      <c r="C13" s="179"/>
      <c r="D13" s="118"/>
      <c r="E13" s="120"/>
      <c r="F13" s="14" t="s">
        <v>48</v>
      </c>
      <c r="G13" s="23">
        <v>30000</v>
      </c>
      <c r="H13" s="25"/>
      <c r="I13" s="25"/>
      <c r="J13" s="17">
        <f t="shared" si="0"/>
        <v>30000</v>
      </c>
      <c r="M13" s="84"/>
      <c r="N13" s="84"/>
    </row>
    <row r="14" spans="1:14" ht="15.75" thickBot="1">
      <c r="A14" s="115">
        <v>5</v>
      </c>
      <c r="B14" s="119" t="s">
        <v>16</v>
      </c>
      <c r="C14" s="178">
        <v>47033</v>
      </c>
      <c r="D14" s="117" t="s">
        <v>57</v>
      </c>
      <c r="E14" s="119" t="s">
        <v>17</v>
      </c>
      <c r="F14" s="14" t="s">
        <v>47</v>
      </c>
      <c r="G14" s="23">
        <v>55000</v>
      </c>
      <c r="H14" s="24"/>
      <c r="I14" s="24">
        <v>40000</v>
      </c>
      <c r="J14" s="17">
        <f t="shared" si="0"/>
        <v>95000</v>
      </c>
    </row>
    <row r="15" spans="1:14" s="6" customFormat="1" ht="15.75" thickBot="1">
      <c r="A15" s="116"/>
      <c r="B15" s="120"/>
      <c r="C15" s="179"/>
      <c r="D15" s="118"/>
      <c r="E15" s="120"/>
      <c r="F15" s="14" t="s">
        <v>48</v>
      </c>
      <c r="G15" s="23">
        <v>20000</v>
      </c>
      <c r="H15" s="25"/>
      <c r="I15" s="24"/>
      <c r="J15" s="17">
        <f t="shared" si="0"/>
        <v>20000</v>
      </c>
      <c r="M15" s="84"/>
      <c r="N15" s="84"/>
    </row>
    <row r="16" spans="1:14" s="100" customFormat="1" ht="15.75" thickBot="1">
      <c r="A16" s="115">
        <v>6</v>
      </c>
      <c r="B16" s="92" t="s">
        <v>16</v>
      </c>
      <c r="C16" s="92">
        <v>47004</v>
      </c>
      <c r="D16" s="92" t="s">
        <v>58</v>
      </c>
      <c r="E16" s="102" t="s">
        <v>62</v>
      </c>
      <c r="F16" s="103" t="s">
        <v>47</v>
      </c>
      <c r="G16" s="20">
        <v>60000</v>
      </c>
      <c r="H16" s="104"/>
      <c r="I16" s="104"/>
      <c r="J16" s="99">
        <f t="shared" si="0"/>
        <v>60000</v>
      </c>
      <c r="M16" s="101"/>
      <c r="N16" s="101"/>
    </row>
    <row r="17" spans="1:14" ht="15.75" thickBot="1">
      <c r="A17" s="116"/>
      <c r="B17" s="19" t="s">
        <v>16</v>
      </c>
      <c r="C17" s="19">
        <v>47001</v>
      </c>
      <c r="D17" s="19" t="s">
        <v>59</v>
      </c>
      <c r="E17" s="61" t="s">
        <v>61</v>
      </c>
      <c r="F17" s="14" t="s">
        <v>47</v>
      </c>
      <c r="G17" s="23">
        <v>40000</v>
      </c>
      <c r="H17" s="16"/>
      <c r="I17" s="16"/>
      <c r="J17" s="17">
        <f t="shared" si="0"/>
        <v>40000</v>
      </c>
    </row>
    <row r="18" spans="1:14" s="100" customFormat="1" ht="15.75" thickBot="1">
      <c r="A18" s="115">
        <v>7</v>
      </c>
      <c r="B18" s="121" t="s">
        <v>16</v>
      </c>
      <c r="C18" s="180">
        <v>46984</v>
      </c>
      <c r="D18" s="121" t="s">
        <v>60</v>
      </c>
      <c r="E18" s="145" t="s">
        <v>51</v>
      </c>
      <c r="F18" s="103" t="s">
        <v>47</v>
      </c>
      <c r="G18" s="20">
        <v>105000</v>
      </c>
      <c r="H18" s="105"/>
      <c r="I18" s="105"/>
      <c r="J18" s="99">
        <f t="shared" si="0"/>
        <v>105000</v>
      </c>
      <c r="M18" s="101"/>
      <c r="N18" s="101"/>
    </row>
    <row r="19" spans="1:14" s="100" customFormat="1" ht="15.75" thickBot="1">
      <c r="A19" s="116"/>
      <c r="B19" s="122"/>
      <c r="C19" s="181"/>
      <c r="D19" s="122"/>
      <c r="E19" s="146"/>
      <c r="F19" s="103" t="s">
        <v>48</v>
      </c>
      <c r="G19" s="20">
        <v>10000</v>
      </c>
      <c r="H19" s="105"/>
      <c r="I19" s="105"/>
      <c r="J19" s="99">
        <f t="shared" si="0"/>
        <v>10000</v>
      </c>
      <c r="M19" s="101"/>
      <c r="N19" s="101"/>
    </row>
    <row r="20" spans="1:14" ht="15.75" thickBot="1">
      <c r="A20" s="115">
        <v>8</v>
      </c>
      <c r="B20" s="117" t="s">
        <v>16</v>
      </c>
      <c r="C20" s="178">
        <v>47032</v>
      </c>
      <c r="D20" s="117" t="s">
        <v>63</v>
      </c>
      <c r="E20" s="119" t="s">
        <v>18</v>
      </c>
      <c r="F20" s="14" t="s">
        <v>47</v>
      </c>
      <c r="G20" s="23">
        <v>40000</v>
      </c>
      <c r="H20" s="24"/>
      <c r="I20" s="24">
        <v>25000</v>
      </c>
      <c r="J20" s="17">
        <f t="shared" si="0"/>
        <v>65000</v>
      </c>
    </row>
    <row r="21" spans="1:14" s="6" customFormat="1" ht="15.75" thickBot="1">
      <c r="A21" s="125"/>
      <c r="B21" s="118"/>
      <c r="C21" s="179"/>
      <c r="D21" s="118"/>
      <c r="E21" s="120"/>
      <c r="F21" s="14" t="s">
        <v>48</v>
      </c>
      <c r="G21" s="23">
        <v>10000</v>
      </c>
      <c r="H21" s="24"/>
      <c r="I21" s="24"/>
      <c r="J21" s="17">
        <f t="shared" si="0"/>
        <v>10000</v>
      </c>
      <c r="M21" s="84"/>
      <c r="N21" s="84"/>
    </row>
    <row r="22" spans="1:14" ht="15.75" thickBot="1">
      <c r="A22" s="69">
        <v>9</v>
      </c>
      <c r="B22" s="19" t="s">
        <v>16</v>
      </c>
      <c r="C22" s="19">
        <v>47009</v>
      </c>
      <c r="D22" s="19" t="s">
        <v>64</v>
      </c>
      <c r="E22" s="61" t="s">
        <v>61</v>
      </c>
      <c r="F22" s="14" t="s">
        <v>47</v>
      </c>
      <c r="G22" s="23">
        <v>50000</v>
      </c>
      <c r="H22" s="24"/>
      <c r="I22" s="16"/>
      <c r="J22" s="17">
        <f t="shared" si="0"/>
        <v>50000</v>
      </c>
    </row>
    <row r="23" spans="1:14" s="100" customFormat="1" ht="29.25" thickBot="1">
      <c r="A23" s="69">
        <v>10</v>
      </c>
      <c r="B23" s="92" t="s">
        <v>16</v>
      </c>
      <c r="C23" s="92">
        <v>47000</v>
      </c>
      <c r="D23" s="92" t="s">
        <v>65</v>
      </c>
      <c r="E23" s="102" t="s">
        <v>118</v>
      </c>
      <c r="F23" s="103" t="s">
        <v>47</v>
      </c>
      <c r="G23" s="20">
        <v>50000</v>
      </c>
      <c r="H23" s="105"/>
      <c r="I23" s="105"/>
      <c r="J23" s="99">
        <f t="shared" si="0"/>
        <v>50000</v>
      </c>
      <c r="M23" s="101"/>
      <c r="N23" s="101"/>
    </row>
    <row r="24" spans="1:14" ht="15.75" thickBot="1">
      <c r="A24" s="115">
        <v>11</v>
      </c>
      <c r="B24" s="123" t="s">
        <v>16</v>
      </c>
      <c r="C24" s="182">
        <v>45315</v>
      </c>
      <c r="D24" s="123" t="s">
        <v>19</v>
      </c>
      <c r="E24" s="119" t="s">
        <v>11</v>
      </c>
      <c r="F24" s="14" t="s">
        <v>47</v>
      </c>
      <c r="G24" s="23">
        <f>40000-1035+2070+3774-15000+27652-652+40000-50000-10000+5000</f>
        <v>41809</v>
      </c>
      <c r="H24" s="24">
        <f>41613+635680-60000-105000-10000-30000-20000-20000+5348-5000-175507</f>
        <v>257134</v>
      </c>
      <c r="I24" s="24">
        <f>1228006+42046+334000-30000+5348-5000-262882</f>
        <v>1311518</v>
      </c>
      <c r="J24" s="17">
        <f t="shared" si="0"/>
        <v>1610461</v>
      </c>
    </row>
    <row r="25" spans="1:14" s="6" customFormat="1" ht="15.75" thickBot="1">
      <c r="A25" s="116"/>
      <c r="B25" s="124"/>
      <c r="C25" s="183"/>
      <c r="D25" s="124"/>
      <c r="E25" s="120"/>
      <c r="F25" s="14" t="s">
        <v>48</v>
      </c>
      <c r="G25" s="23">
        <f>10212+1920-10000</f>
        <v>2132</v>
      </c>
      <c r="H25" s="24">
        <v>175507</v>
      </c>
      <c r="I25" s="24">
        <v>262882</v>
      </c>
      <c r="J25" s="17">
        <f t="shared" si="0"/>
        <v>440521</v>
      </c>
      <c r="M25" s="84"/>
      <c r="N25" s="84"/>
    </row>
    <row r="26" spans="1:14" ht="15.75" thickBot="1">
      <c r="A26" s="70">
        <v>12</v>
      </c>
      <c r="B26" s="19" t="s">
        <v>16</v>
      </c>
      <c r="C26" s="19">
        <v>47025</v>
      </c>
      <c r="D26" s="19" t="s">
        <v>67</v>
      </c>
      <c r="E26" s="61" t="s">
        <v>66</v>
      </c>
      <c r="F26" s="14" t="s">
        <v>47</v>
      </c>
      <c r="G26" s="23">
        <v>30000</v>
      </c>
      <c r="H26" s="24"/>
      <c r="I26" s="24"/>
      <c r="J26" s="17">
        <f t="shared" si="0"/>
        <v>30000</v>
      </c>
    </row>
    <row r="27" spans="1:14" ht="15.75" thickBot="1">
      <c r="A27" s="72">
        <v>13</v>
      </c>
      <c r="B27" s="19" t="s">
        <v>16</v>
      </c>
      <c r="C27" s="19">
        <v>47051</v>
      </c>
      <c r="D27" s="19" t="s">
        <v>68</v>
      </c>
      <c r="E27" s="61" t="s">
        <v>20</v>
      </c>
      <c r="F27" s="14" t="s">
        <v>47</v>
      </c>
      <c r="G27" s="23">
        <v>15000</v>
      </c>
      <c r="H27" s="24"/>
      <c r="I27" s="24"/>
      <c r="J27" s="17">
        <f t="shared" si="0"/>
        <v>15000</v>
      </c>
    </row>
    <row r="28" spans="1:14" ht="15.75" thickBot="1">
      <c r="A28" s="70">
        <v>14</v>
      </c>
      <c r="B28" s="22" t="s">
        <v>16</v>
      </c>
      <c r="C28" s="19">
        <v>47043</v>
      </c>
      <c r="D28" s="19" t="s">
        <v>69</v>
      </c>
      <c r="E28" s="61" t="s">
        <v>23</v>
      </c>
      <c r="F28" s="14" t="s">
        <v>47</v>
      </c>
      <c r="G28" s="23">
        <v>25000</v>
      </c>
      <c r="H28" s="24"/>
      <c r="I28" s="24"/>
      <c r="J28" s="17">
        <f t="shared" si="0"/>
        <v>25000</v>
      </c>
    </row>
    <row r="29" spans="1:14" ht="43.5" thickBot="1">
      <c r="A29" s="70">
        <v>15</v>
      </c>
      <c r="B29" s="28" t="s">
        <v>16</v>
      </c>
      <c r="C29" s="19"/>
      <c r="D29" s="19" t="s">
        <v>119</v>
      </c>
      <c r="E29" s="61" t="s">
        <v>121</v>
      </c>
      <c r="F29" s="14" t="s">
        <v>47</v>
      </c>
      <c r="G29" s="23">
        <v>20000</v>
      </c>
      <c r="H29" s="16"/>
      <c r="I29" s="24"/>
      <c r="J29" s="17">
        <f t="shared" si="0"/>
        <v>20000</v>
      </c>
      <c r="N29" s="84">
        <f>SUM(G25+G21+G19+G15+G13+G9)</f>
        <v>77132</v>
      </c>
    </row>
    <row r="30" spans="1:14" ht="15.75" thickBot="1">
      <c r="A30" s="72">
        <v>16</v>
      </c>
      <c r="B30" s="28" t="s">
        <v>16</v>
      </c>
      <c r="C30" s="19"/>
      <c r="D30" s="19" t="s">
        <v>70</v>
      </c>
      <c r="E30" s="61" t="s">
        <v>120</v>
      </c>
      <c r="F30" s="14" t="s">
        <v>47</v>
      </c>
      <c r="G30" s="23">
        <v>10000</v>
      </c>
      <c r="H30" s="29">
        <v>30000</v>
      </c>
      <c r="I30" s="24"/>
      <c r="J30" s="17">
        <f t="shared" si="0"/>
        <v>40000</v>
      </c>
    </row>
    <row r="31" spans="1:14" s="100" customFormat="1" ht="15.75" thickBot="1">
      <c r="A31" s="69">
        <v>17</v>
      </c>
      <c r="B31" s="91" t="s">
        <v>16</v>
      </c>
      <c r="C31" s="92"/>
      <c r="D31" s="93" t="s">
        <v>102</v>
      </c>
      <c r="E31" s="94" t="s">
        <v>71</v>
      </c>
      <c r="F31" s="95" t="s">
        <v>47</v>
      </c>
      <c r="G31" s="96">
        <v>15000</v>
      </c>
      <c r="H31" s="97">
        <v>35000</v>
      </c>
      <c r="I31" s="98"/>
      <c r="J31" s="99">
        <f t="shared" si="0"/>
        <v>50000</v>
      </c>
      <c r="M31" s="101"/>
      <c r="N31" s="101"/>
    </row>
    <row r="32" spans="1:14" ht="29.25" thickBot="1">
      <c r="A32" s="72">
        <v>18</v>
      </c>
      <c r="B32" s="32" t="s">
        <v>16</v>
      </c>
      <c r="C32" s="19"/>
      <c r="D32" s="33" t="s">
        <v>103</v>
      </c>
      <c r="E32" s="64" t="s">
        <v>21</v>
      </c>
      <c r="F32" s="14" t="s">
        <v>47</v>
      </c>
      <c r="G32" s="23">
        <v>40000</v>
      </c>
      <c r="H32" s="29">
        <v>40000</v>
      </c>
      <c r="I32" s="24"/>
      <c r="J32" s="17">
        <f t="shared" si="0"/>
        <v>80000</v>
      </c>
    </row>
    <row r="33" spans="1:21" ht="15.75" thickBot="1">
      <c r="A33" s="70">
        <v>19</v>
      </c>
      <c r="B33" s="28" t="s">
        <v>16</v>
      </c>
      <c r="C33" s="19"/>
      <c r="D33" s="19" t="s">
        <v>72</v>
      </c>
      <c r="E33" s="61" t="s">
        <v>22</v>
      </c>
      <c r="F33" s="14" t="s">
        <v>47</v>
      </c>
      <c r="G33" s="23">
        <v>20000</v>
      </c>
      <c r="H33" s="29">
        <v>30000</v>
      </c>
      <c r="I33" s="24"/>
      <c r="J33" s="17">
        <f t="shared" si="0"/>
        <v>50000</v>
      </c>
    </row>
    <row r="34" spans="1:21" ht="50.25" customHeight="1" thickBot="1">
      <c r="A34" s="70">
        <v>20</v>
      </c>
      <c r="B34" s="28" t="s">
        <v>16</v>
      </c>
      <c r="C34" s="19"/>
      <c r="D34" s="33" t="s">
        <v>130</v>
      </c>
      <c r="E34" s="64" t="s">
        <v>131</v>
      </c>
      <c r="F34" s="34" t="s">
        <v>47</v>
      </c>
      <c r="G34" s="15">
        <v>20000</v>
      </c>
      <c r="H34" s="35">
        <v>15000</v>
      </c>
      <c r="I34" s="24"/>
      <c r="J34" s="17">
        <f t="shared" si="0"/>
        <v>35000</v>
      </c>
    </row>
    <row r="35" spans="1:21" ht="15.75" thickBot="1">
      <c r="A35" s="72">
        <v>21</v>
      </c>
      <c r="B35" s="28" t="s">
        <v>16</v>
      </c>
      <c r="C35" s="19"/>
      <c r="D35" s="33" t="s">
        <v>73</v>
      </c>
      <c r="E35" s="61" t="s">
        <v>110</v>
      </c>
      <c r="F35" s="14" t="s">
        <v>47</v>
      </c>
      <c r="G35" s="23">
        <v>20000</v>
      </c>
      <c r="H35" s="29">
        <v>20000</v>
      </c>
      <c r="I35" s="16"/>
      <c r="J35" s="17">
        <f t="shared" si="0"/>
        <v>40000</v>
      </c>
    </row>
    <row r="36" spans="1:21" ht="29.25" thickBot="1">
      <c r="A36" s="70">
        <v>22</v>
      </c>
      <c r="B36" s="28" t="s">
        <v>16</v>
      </c>
      <c r="C36" s="22"/>
      <c r="D36" s="22" t="s">
        <v>74</v>
      </c>
      <c r="E36" s="62" t="s">
        <v>62</v>
      </c>
      <c r="F36" s="36" t="s">
        <v>47</v>
      </c>
      <c r="G36" s="81">
        <v>10000</v>
      </c>
      <c r="H36" s="29">
        <v>30000</v>
      </c>
      <c r="I36" s="16"/>
      <c r="J36" s="17">
        <f t="shared" si="0"/>
        <v>40000</v>
      </c>
      <c r="M36" s="84" t="s">
        <v>101</v>
      </c>
      <c r="O36" s="2">
        <v>2020</v>
      </c>
      <c r="P36" s="11" t="s">
        <v>101</v>
      </c>
      <c r="Q36" s="2">
        <v>2021</v>
      </c>
      <c r="R36" s="11" t="s">
        <v>101</v>
      </c>
    </row>
    <row r="37" spans="1:21" ht="29.25" thickBot="1">
      <c r="A37" s="73">
        <v>23</v>
      </c>
      <c r="B37" s="30" t="s">
        <v>16</v>
      </c>
      <c r="C37" s="30"/>
      <c r="D37" s="37" t="s">
        <v>75</v>
      </c>
      <c r="E37" s="63" t="s">
        <v>11</v>
      </c>
      <c r="F37" s="31" t="s">
        <v>47</v>
      </c>
      <c r="G37" s="82">
        <v>30000</v>
      </c>
      <c r="H37" s="29">
        <v>40000</v>
      </c>
      <c r="I37" s="24">
        <v>50000</v>
      </c>
      <c r="J37" s="17">
        <f t="shared" si="0"/>
        <v>120000</v>
      </c>
      <c r="K37" s="11" t="s">
        <v>47</v>
      </c>
      <c r="L37" s="80">
        <f>SUM(G8+G10+G11+G12+G14+G16+G17+G18+G20+G22+G23+G24+G26+G27+G28+G29+G30+G31+G32+G33+G34+G35+G36+G37+G38+G39+G40)</f>
        <v>891809</v>
      </c>
      <c r="M37" s="84">
        <v>891809</v>
      </c>
      <c r="N37" s="84">
        <f>SUM(M37-L37)</f>
        <v>0</v>
      </c>
      <c r="O37" s="80">
        <f>SUM(H11+H12+H24+H30+H31+H32+H33+H34+H35+H36+H37+H38+H39+H40)</f>
        <v>687134</v>
      </c>
      <c r="P37" s="84"/>
      <c r="Q37" s="80">
        <f>SUM(I11+I12+I14+I20+I24+I37)</f>
        <v>1506518</v>
      </c>
      <c r="S37" s="2">
        <v>1311518</v>
      </c>
      <c r="U37" s="80">
        <f>SUM(S37-Q37)</f>
        <v>-195000</v>
      </c>
    </row>
    <row r="38" spans="1:21" s="11" customFormat="1" ht="15.75" thickBot="1">
      <c r="A38" s="73">
        <v>24</v>
      </c>
      <c r="B38" s="30"/>
      <c r="C38" s="30"/>
      <c r="D38" s="30" t="s">
        <v>117</v>
      </c>
      <c r="E38" s="63" t="s">
        <v>51</v>
      </c>
      <c r="F38" s="31" t="s">
        <v>47</v>
      </c>
      <c r="G38" s="82">
        <v>15000</v>
      </c>
      <c r="H38" s="29">
        <v>30000</v>
      </c>
      <c r="I38" s="25"/>
      <c r="J38" s="17">
        <f>SUM(G38:I38)</f>
        <v>45000</v>
      </c>
      <c r="L38" s="80"/>
      <c r="M38" s="84"/>
      <c r="N38" s="84"/>
    </row>
    <row r="39" spans="1:21" s="11" customFormat="1" ht="15.75" thickBot="1">
      <c r="A39" s="73">
        <v>25</v>
      </c>
      <c r="B39" s="30"/>
      <c r="C39" s="30"/>
      <c r="D39" s="30" t="s">
        <v>116</v>
      </c>
      <c r="E39" s="63" t="s">
        <v>115</v>
      </c>
      <c r="F39" s="31" t="s">
        <v>47</v>
      </c>
      <c r="G39" s="82">
        <v>10000</v>
      </c>
      <c r="H39" s="29">
        <v>10000</v>
      </c>
      <c r="I39" s="25"/>
      <c r="J39" s="17">
        <f>SUM(G39:I39)</f>
        <v>20000</v>
      </c>
      <c r="L39" s="80"/>
      <c r="M39" s="84"/>
      <c r="N39" s="84"/>
    </row>
    <row r="40" spans="1:21" s="4" customFormat="1" ht="29.25" thickBot="1">
      <c r="A40" s="73">
        <v>26</v>
      </c>
      <c r="B40" s="30"/>
      <c r="C40" s="30"/>
      <c r="D40" s="30" t="s">
        <v>126</v>
      </c>
      <c r="E40" s="63" t="s">
        <v>127</v>
      </c>
      <c r="F40" s="31" t="s">
        <v>47</v>
      </c>
      <c r="G40" s="82">
        <v>10000</v>
      </c>
      <c r="H40" s="29">
        <v>20000</v>
      </c>
      <c r="I40" s="25"/>
      <c r="J40" s="17">
        <f t="shared" si="0"/>
        <v>30000</v>
      </c>
      <c r="K40" s="11" t="s">
        <v>48</v>
      </c>
      <c r="L40" s="80">
        <f>SUM(G25+G21+G19+G15+G13+G9)</f>
        <v>77132</v>
      </c>
      <c r="M40" s="84">
        <v>77132</v>
      </c>
      <c r="N40" s="84">
        <f>SUM(L40-M40)</f>
        <v>0</v>
      </c>
      <c r="O40" s="80">
        <f>SUM(H25)</f>
        <v>175507</v>
      </c>
      <c r="Q40" s="80">
        <f>SUM(I25)</f>
        <v>262882</v>
      </c>
    </row>
    <row r="41" spans="1:21" ht="15.75" thickBot="1">
      <c r="A41" s="136" t="s">
        <v>24</v>
      </c>
      <c r="B41" s="137"/>
      <c r="C41" s="137"/>
      <c r="D41" s="137"/>
      <c r="E41" s="137"/>
      <c r="F41" s="138"/>
      <c r="G41" s="38">
        <f>SUM(G8:G40)</f>
        <v>968941</v>
      </c>
      <c r="H41" s="38">
        <f>SUM(H8:H40)</f>
        <v>862641</v>
      </c>
      <c r="I41" s="38">
        <f>SUM(I8:I40)</f>
        <v>1769400</v>
      </c>
      <c r="J41" s="38">
        <f>SUM(J8:J40)</f>
        <v>3600982</v>
      </c>
      <c r="L41" s="80">
        <f>SUM(L37:L40)</f>
        <v>968941</v>
      </c>
      <c r="M41" s="84">
        <f>SUM(M37:M40)</f>
        <v>968941</v>
      </c>
      <c r="O41" s="80">
        <f>SUM(O37:O40)</f>
        <v>862641</v>
      </c>
      <c r="P41" s="80"/>
      <c r="Q41" s="80">
        <f t="shared" ref="Q41" si="1">SUM(Q37:Q40)</f>
        <v>1769400</v>
      </c>
    </row>
    <row r="42" spans="1:21" ht="15.75" thickBot="1">
      <c r="A42" s="74">
        <v>26</v>
      </c>
      <c r="B42" s="30" t="s">
        <v>25</v>
      </c>
      <c r="C42" s="83"/>
      <c r="D42" s="19" t="s">
        <v>111</v>
      </c>
      <c r="E42" s="61"/>
      <c r="F42" s="14" t="s">
        <v>47</v>
      </c>
      <c r="G42" s="23">
        <v>9500</v>
      </c>
      <c r="H42" s="16"/>
      <c r="I42" s="16"/>
      <c r="J42" s="21">
        <f>SUM(G42:H42)</f>
        <v>9500</v>
      </c>
      <c r="O42" s="111"/>
      <c r="P42" s="111"/>
      <c r="Q42" s="111"/>
    </row>
    <row r="43" spans="1:21" s="3" customFormat="1" ht="15.75" thickBot="1">
      <c r="A43" s="78">
        <v>27</v>
      </c>
      <c r="B43" s="22"/>
      <c r="C43" s="83"/>
      <c r="D43" s="19" t="s">
        <v>76</v>
      </c>
      <c r="E43" s="61"/>
      <c r="F43" s="14" t="s">
        <v>47</v>
      </c>
      <c r="G43" s="23">
        <v>3500</v>
      </c>
      <c r="H43" s="18"/>
      <c r="I43" s="16"/>
      <c r="J43" s="21">
        <f>SUM(G43:H43)</f>
        <v>3500</v>
      </c>
      <c r="K43" s="11" t="s">
        <v>47</v>
      </c>
      <c r="L43" s="80">
        <f>SUM(G42+G43+G44)</f>
        <v>28000</v>
      </c>
      <c r="M43" s="84">
        <v>28000</v>
      </c>
      <c r="N43" s="84">
        <f>SUM(M43-L43)</f>
        <v>0</v>
      </c>
      <c r="O43" s="111">
        <f>SUM(H42+H43+H44)</f>
        <v>20000</v>
      </c>
      <c r="P43" s="111"/>
      <c r="Q43" s="111">
        <f>SUM(I42+I43+I44)</f>
        <v>0</v>
      </c>
    </row>
    <row r="44" spans="1:21" ht="15.75" thickBot="1">
      <c r="A44" s="75">
        <v>28</v>
      </c>
      <c r="B44" s="28"/>
      <c r="C44" s="83"/>
      <c r="D44" s="19" t="s">
        <v>122</v>
      </c>
      <c r="E44" s="61" t="s">
        <v>11</v>
      </c>
      <c r="F44" s="14" t="s">
        <v>47</v>
      </c>
      <c r="G44" s="23">
        <v>15000</v>
      </c>
      <c r="H44" s="16">
        <v>20000</v>
      </c>
      <c r="I44" s="16"/>
      <c r="J44" s="21">
        <f>SUM(G44:H44)</f>
        <v>35000</v>
      </c>
      <c r="K44" s="11" t="s">
        <v>48</v>
      </c>
      <c r="L44" s="80"/>
      <c r="N44" s="84">
        <f>SUM(L44-M44)</f>
        <v>0</v>
      </c>
      <c r="O44" s="111"/>
      <c r="P44" s="111"/>
      <c r="Q44" s="111"/>
    </row>
    <row r="45" spans="1:21" ht="15.75" thickBot="1">
      <c r="A45" s="134" t="s">
        <v>26</v>
      </c>
      <c r="B45" s="135"/>
      <c r="C45" s="135"/>
      <c r="D45" s="135"/>
      <c r="E45" s="135"/>
      <c r="F45" s="39"/>
      <c r="G45" s="40">
        <f>SUM(G42:G44)</f>
        <v>28000</v>
      </c>
      <c r="H45" s="40">
        <f>SUM(H42:H44)</f>
        <v>20000</v>
      </c>
      <c r="I45" s="40">
        <f>SUM(I42:I44)</f>
        <v>0</v>
      </c>
      <c r="J45" s="40">
        <f>SUM(J42:J44)</f>
        <v>48000</v>
      </c>
      <c r="K45" s="11"/>
      <c r="L45" s="80">
        <f>SUM(L43:L44)</f>
        <v>28000</v>
      </c>
      <c r="M45" s="84">
        <f>SUM(M43:M44)</f>
        <v>28000</v>
      </c>
      <c r="N45" s="84">
        <f>SUM(N43:N44)</f>
        <v>0</v>
      </c>
      <c r="O45" s="111">
        <f>SUM(O43:O44)</f>
        <v>20000</v>
      </c>
      <c r="P45" s="111"/>
      <c r="Q45" s="111">
        <f>SUM(Q43:Q44)</f>
        <v>0</v>
      </c>
    </row>
    <row r="46" spans="1:21" ht="15.75" thickBot="1">
      <c r="A46" s="70">
        <v>29</v>
      </c>
      <c r="B46" s="27" t="s">
        <v>27</v>
      </c>
      <c r="C46" s="27">
        <v>89442</v>
      </c>
      <c r="D46" s="19" t="s">
        <v>123</v>
      </c>
      <c r="E46" s="61" t="s">
        <v>124</v>
      </c>
      <c r="F46" s="14" t="s">
        <v>47</v>
      </c>
      <c r="G46" s="23">
        <v>82000</v>
      </c>
      <c r="H46" s="24">
        <v>150000</v>
      </c>
      <c r="I46" s="24">
        <v>50000</v>
      </c>
      <c r="J46" s="21">
        <f>SUM(G46:I46)</f>
        <v>282000</v>
      </c>
    </row>
    <row r="47" spans="1:21" ht="15.75" thickBot="1">
      <c r="A47" s="72">
        <v>30</v>
      </c>
      <c r="B47" s="27" t="s">
        <v>28</v>
      </c>
      <c r="C47" s="27">
        <v>46958</v>
      </c>
      <c r="D47" s="19" t="s">
        <v>77</v>
      </c>
      <c r="E47" s="61"/>
      <c r="F47" s="14" t="s">
        <v>49</v>
      </c>
      <c r="G47" s="23">
        <v>2275</v>
      </c>
      <c r="H47" s="16"/>
      <c r="I47" s="16"/>
      <c r="J47" s="21">
        <f t="shared" ref="J47:J52" si="2">SUM(G47:I47)</f>
        <v>2275</v>
      </c>
    </row>
    <row r="48" spans="1:21" ht="15.75" thickBot="1">
      <c r="A48" s="72">
        <v>31</v>
      </c>
      <c r="B48" s="27"/>
      <c r="C48" s="27"/>
      <c r="D48" s="19" t="s">
        <v>78</v>
      </c>
      <c r="E48" s="61"/>
      <c r="F48" s="14" t="s">
        <v>47</v>
      </c>
      <c r="G48" s="23">
        <v>15000</v>
      </c>
      <c r="H48" s="24">
        <v>30000</v>
      </c>
      <c r="I48" s="24">
        <v>50000</v>
      </c>
      <c r="J48" s="21">
        <f t="shared" si="2"/>
        <v>95000</v>
      </c>
    </row>
    <row r="49" spans="1:17" ht="15.75" thickBot="1">
      <c r="A49" s="72">
        <v>32</v>
      </c>
      <c r="B49" s="27"/>
      <c r="C49" s="27"/>
      <c r="D49" s="106" t="s">
        <v>79</v>
      </c>
      <c r="E49" s="61" t="s">
        <v>52</v>
      </c>
      <c r="F49" s="14" t="s">
        <v>47</v>
      </c>
      <c r="G49" s="23"/>
      <c r="H49" s="24">
        <v>5168</v>
      </c>
      <c r="I49" s="16"/>
      <c r="J49" s="21">
        <f t="shared" si="2"/>
        <v>5168</v>
      </c>
    </row>
    <row r="50" spans="1:17" s="6" customFormat="1" ht="15.75" thickBot="1">
      <c r="A50" s="72">
        <v>33</v>
      </c>
      <c r="B50" s="27"/>
      <c r="C50" s="27"/>
      <c r="D50" s="41" t="s">
        <v>54</v>
      </c>
      <c r="E50" s="61"/>
      <c r="F50" s="14" t="s">
        <v>47</v>
      </c>
      <c r="G50" s="23">
        <v>6000</v>
      </c>
      <c r="H50" s="25"/>
      <c r="I50" s="18"/>
      <c r="J50" s="21">
        <f t="shared" si="2"/>
        <v>6000</v>
      </c>
      <c r="K50" s="11" t="s">
        <v>47</v>
      </c>
      <c r="L50" s="80">
        <f>SUM(G46+G48+G49+G50+G51+G52)</f>
        <v>183000</v>
      </c>
      <c r="M50" s="84">
        <v>183000</v>
      </c>
      <c r="N50" s="84">
        <f>SUM(M50-L50)</f>
        <v>0</v>
      </c>
      <c r="O50" s="80">
        <f>SUM(H46+H48+H49+H51+H52)</f>
        <v>365168</v>
      </c>
      <c r="Q50" s="80">
        <f>SUM(I46+I48+I52)</f>
        <v>200000</v>
      </c>
    </row>
    <row r="51" spans="1:17" s="5" customFormat="1" ht="15.75" thickBot="1">
      <c r="A51" s="72">
        <v>34</v>
      </c>
      <c r="B51" s="27"/>
      <c r="C51" s="27"/>
      <c r="D51" s="41" t="s">
        <v>80</v>
      </c>
      <c r="E51" s="61"/>
      <c r="F51" s="14" t="s">
        <v>47</v>
      </c>
      <c r="G51" s="23">
        <v>80000</v>
      </c>
      <c r="H51" s="24">
        <v>100000</v>
      </c>
      <c r="I51" s="18"/>
      <c r="J51" s="21">
        <f t="shared" si="2"/>
        <v>180000</v>
      </c>
      <c r="K51" s="11" t="s">
        <v>48</v>
      </c>
      <c r="L51" s="80"/>
      <c r="M51" s="84"/>
      <c r="N51" s="84">
        <f>SUM(L51-M51)</f>
        <v>0</v>
      </c>
    </row>
    <row r="52" spans="1:17" ht="15.75" thickBot="1">
      <c r="A52" s="72">
        <v>35</v>
      </c>
      <c r="B52" s="42"/>
      <c r="C52" s="42"/>
      <c r="D52" s="41" t="s">
        <v>81</v>
      </c>
      <c r="E52" s="65"/>
      <c r="F52" s="14" t="s">
        <v>47</v>
      </c>
      <c r="G52" s="43"/>
      <c r="H52" s="24">
        <v>80000</v>
      </c>
      <c r="I52" s="24">
        <v>100000</v>
      </c>
      <c r="J52" s="21">
        <f t="shared" si="2"/>
        <v>180000</v>
      </c>
      <c r="K52" s="11" t="s">
        <v>109</v>
      </c>
      <c r="L52" s="80">
        <f>SUM(G47)</f>
        <v>2275</v>
      </c>
      <c r="M52" s="84">
        <v>2275</v>
      </c>
      <c r="N52" s="84">
        <f>SUM(I47)</f>
        <v>0</v>
      </c>
    </row>
    <row r="53" spans="1:17" ht="15.75" thickBot="1">
      <c r="A53" s="131" t="s">
        <v>29</v>
      </c>
      <c r="B53" s="132"/>
      <c r="C53" s="132"/>
      <c r="D53" s="132"/>
      <c r="E53" s="132"/>
      <c r="F53" s="133"/>
      <c r="G53" s="38">
        <f>SUM(G46:G52)</f>
        <v>185275</v>
      </c>
      <c r="H53" s="38">
        <f>SUM(H46:H52)</f>
        <v>365168</v>
      </c>
      <c r="I53" s="38">
        <f>SUM(I46:I52)</f>
        <v>200000</v>
      </c>
      <c r="J53" s="38">
        <f>SUM(J46:J52)</f>
        <v>750443</v>
      </c>
      <c r="L53" s="80">
        <f>SUM(L50:L52)</f>
        <v>185275</v>
      </c>
      <c r="M53" s="84">
        <f>SUM(M50:M52)</f>
        <v>185275</v>
      </c>
      <c r="O53" s="80">
        <f>SUM(O50:O52)</f>
        <v>365168</v>
      </c>
      <c r="Q53" s="80">
        <f>SUM(Q50:Q52)</f>
        <v>200000</v>
      </c>
    </row>
    <row r="54" spans="1:17" ht="15.75" thickBot="1">
      <c r="A54" s="72">
        <v>36</v>
      </c>
      <c r="B54" s="92" t="s">
        <v>30</v>
      </c>
      <c r="C54" s="92">
        <v>45483</v>
      </c>
      <c r="D54" s="92" t="s">
        <v>82</v>
      </c>
      <c r="E54" s="107" t="s">
        <v>31</v>
      </c>
      <c r="F54" s="108" t="s">
        <v>50</v>
      </c>
      <c r="G54" s="20">
        <v>5000</v>
      </c>
      <c r="H54" s="105"/>
      <c r="I54" s="105"/>
      <c r="J54" s="109">
        <f>SUM(G54:I54)</f>
        <v>5000</v>
      </c>
    </row>
    <row r="55" spans="1:17" ht="58.5" customHeight="1" thickBot="1">
      <c r="A55" s="72">
        <v>37</v>
      </c>
      <c r="B55" s="92" t="s">
        <v>32</v>
      </c>
      <c r="C55" s="92">
        <v>46886</v>
      </c>
      <c r="D55" s="92" t="s">
        <v>33</v>
      </c>
      <c r="E55" s="102" t="s">
        <v>83</v>
      </c>
      <c r="F55" s="108" t="s">
        <v>47</v>
      </c>
      <c r="G55" s="20">
        <v>60000</v>
      </c>
      <c r="H55" s="98">
        <v>50000</v>
      </c>
      <c r="I55" s="98">
        <v>50000</v>
      </c>
      <c r="J55" s="109">
        <f t="shared" ref="J55:J61" si="3">SUM(G55:I55)</f>
        <v>160000</v>
      </c>
    </row>
    <row r="56" spans="1:17" s="11" customFormat="1" ht="58.5" customHeight="1" thickBot="1">
      <c r="A56" s="141">
        <v>38</v>
      </c>
      <c r="B56" s="143"/>
      <c r="C56" s="143"/>
      <c r="D56" s="143" t="s">
        <v>125</v>
      </c>
      <c r="E56" s="145" t="s">
        <v>11</v>
      </c>
      <c r="F56" s="108" t="s">
        <v>50</v>
      </c>
      <c r="G56" s="20">
        <v>5000</v>
      </c>
      <c r="H56" s="98"/>
      <c r="I56" s="98"/>
      <c r="J56" s="109">
        <f t="shared" si="3"/>
        <v>5000</v>
      </c>
      <c r="M56" s="84"/>
      <c r="N56" s="84"/>
    </row>
    <row r="57" spans="1:17" ht="15.75" thickBot="1">
      <c r="A57" s="142"/>
      <c r="B57" s="144"/>
      <c r="C57" s="144"/>
      <c r="D57" s="144"/>
      <c r="E57" s="146"/>
      <c r="F57" s="108" t="s">
        <v>47</v>
      </c>
      <c r="G57" s="20">
        <v>15000</v>
      </c>
      <c r="H57" s="98">
        <v>40000</v>
      </c>
      <c r="I57" s="105"/>
      <c r="J57" s="109">
        <f t="shared" si="3"/>
        <v>55000</v>
      </c>
    </row>
    <row r="58" spans="1:17" s="5" customFormat="1" ht="29.25" thickBot="1">
      <c r="A58" s="72">
        <v>39</v>
      </c>
      <c r="B58" s="92"/>
      <c r="C58" s="92"/>
      <c r="D58" s="92" t="s">
        <v>84</v>
      </c>
      <c r="E58" s="102"/>
      <c r="F58" s="108" t="s">
        <v>47</v>
      </c>
      <c r="G58" s="20">
        <v>15000</v>
      </c>
      <c r="H58" s="98">
        <v>15000</v>
      </c>
      <c r="I58" s="105"/>
      <c r="J58" s="109">
        <f t="shared" si="3"/>
        <v>30000</v>
      </c>
      <c r="K58" s="11" t="s">
        <v>47</v>
      </c>
      <c r="L58" s="80">
        <f>SUM(G55+G57+G58+G61)</f>
        <v>90000</v>
      </c>
      <c r="M58" s="84">
        <v>90000</v>
      </c>
      <c r="N58" s="84">
        <f>SUM(M58-L58)</f>
        <v>0</v>
      </c>
      <c r="O58" s="80">
        <f>SUM(H55+H57+H58+H61)</f>
        <v>120000</v>
      </c>
      <c r="Q58" s="80">
        <f>SUM(I55+I57+I58+I61)</f>
        <v>50000</v>
      </c>
    </row>
    <row r="59" spans="1:17" s="5" customFormat="1" ht="15.75" thickBot="1">
      <c r="A59" s="72">
        <v>40</v>
      </c>
      <c r="B59" s="92"/>
      <c r="C59" s="92"/>
      <c r="D59" s="92" t="s">
        <v>85</v>
      </c>
      <c r="E59" s="102"/>
      <c r="F59" s="108" t="s">
        <v>50</v>
      </c>
      <c r="G59" s="20">
        <v>10000</v>
      </c>
      <c r="H59" s="110">
        <v>50000</v>
      </c>
      <c r="I59" s="105"/>
      <c r="J59" s="109">
        <f t="shared" si="3"/>
        <v>60000</v>
      </c>
      <c r="K59" s="11" t="s">
        <v>48</v>
      </c>
      <c r="L59" s="80">
        <f>SUM(G54+G56+G59+G60)</f>
        <v>30000</v>
      </c>
      <c r="M59" s="84">
        <v>30000</v>
      </c>
      <c r="N59" s="84">
        <f>SUM(L59-M59)</f>
        <v>0</v>
      </c>
      <c r="O59" s="80">
        <f>SUM(H54+H56+H59+H60)</f>
        <v>70000</v>
      </c>
      <c r="Q59" s="80">
        <f>SUM(I54+I56+I59+I60)</f>
        <v>0</v>
      </c>
    </row>
    <row r="60" spans="1:17" s="5" customFormat="1" ht="15.75" thickBot="1">
      <c r="A60" s="72">
        <v>41</v>
      </c>
      <c r="B60" s="92"/>
      <c r="C60" s="92"/>
      <c r="D60" s="92" t="s">
        <v>86</v>
      </c>
      <c r="E60" s="102"/>
      <c r="F60" s="108" t="s">
        <v>50</v>
      </c>
      <c r="G60" s="20">
        <v>10000</v>
      </c>
      <c r="H60" s="110">
        <v>20000</v>
      </c>
      <c r="I60" s="105"/>
      <c r="J60" s="109">
        <f t="shared" si="3"/>
        <v>30000</v>
      </c>
      <c r="K60" s="11"/>
      <c r="L60" s="80">
        <f>SUM(L58:L59)</f>
        <v>120000</v>
      </c>
      <c r="M60" s="84">
        <f>SUM(M58:M59)</f>
        <v>120000</v>
      </c>
      <c r="N60" s="84"/>
      <c r="O60" s="80">
        <f>SUM(O58:O59)</f>
        <v>190000</v>
      </c>
      <c r="Q60" s="80">
        <f>SUM(Q58:Q59)</f>
        <v>50000</v>
      </c>
    </row>
    <row r="61" spans="1:17" ht="29.25" thickBot="1">
      <c r="A61" s="72">
        <v>42</v>
      </c>
      <c r="B61" s="92"/>
      <c r="C61" s="92"/>
      <c r="D61" s="92" t="s">
        <v>104</v>
      </c>
      <c r="E61" s="102"/>
      <c r="F61" s="108" t="s">
        <v>47</v>
      </c>
      <c r="G61" s="20"/>
      <c r="H61" s="105">
        <v>15000</v>
      </c>
      <c r="I61" s="105"/>
      <c r="J61" s="109">
        <f t="shared" si="3"/>
        <v>15000</v>
      </c>
    </row>
    <row r="62" spans="1:17" ht="15.75" thickBot="1">
      <c r="A62" s="131" t="s">
        <v>34</v>
      </c>
      <c r="B62" s="132"/>
      <c r="C62" s="132"/>
      <c r="D62" s="132"/>
      <c r="E62" s="132"/>
      <c r="F62" s="133"/>
      <c r="G62" s="38">
        <f>SUM(G54:G61)</f>
        <v>120000</v>
      </c>
      <c r="H62" s="38">
        <f>SUM(H54:H61)</f>
        <v>190000</v>
      </c>
      <c r="I62" s="38">
        <f>SUM(I54:I61)</f>
        <v>50000</v>
      </c>
      <c r="J62" s="38">
        <f>SUM(J54:J61)</f>
        <v>360000</v>
      </c>
    </row>
    <row r="63" spans="1:17" ht="15.75" thickBot="1">
      <c r="A63" s="70">
        <v>43</v>
      </c>
      <c r="B63" s="19" t="s">
        <v>35</v>
      </c>
      <c r="C63" s="19"/>
      <c r="D63" s="19" t="s">
        <v>53</v>
      </c>
      <c r="E63" s="66" t="s">
        <v>112</v>
      </c>
      <c r="F63" s="45" t="s">
        <v>47</v>
      </c>
      <c r="G63" s="23">
        <f>34000+652</f>
        <v>34652</v>
      </c>
      <c r="H63" s="23">
        <f>34000+652</f>
        <v>34652</v>
      </c>
      <c r="I63" s="23">
        <f>34000+652</f>
        <v>34652</v>
      </c>
      <c r="J63" s="21">
        <f>SUM(G63:I63)</f>
        <v>103956</v>
      </c>
    </row>
    <row r="64" spans="1:17" s="11" customFormat="1" ht="15.75" thickBot="1">
      <c r="A64" s="90">
        <v>44</v>
      </c>
      <c r="B64" s="19"/>
      <c r="C64" s="19"/>
      <c r="D64" s="19" t="s">
        <v>113</v>
      </c>
      <c r="E64" s="66" t="s">
        <v>114</v>
      </c>
      <c r="F64" s="45" t="s">
        <v>47</v>
      </c>
      <c r="G64" s="23">
        <v>4000</v>
      </c>
      <c r="H64" s="24"/>
      <c r="I64" s="24"/>
      <c r="J64" s="21">
        <f>SUM(G64:I64)</f>
        <v>4000</v>
      </c>
      <c r="M64" s="84"/>
      <c r="N64" s="84"/>
    </row>
    <row r="65" spans="1:17" ht="15.75" thickBot="1">
      <c r="A65" s="70">
        <v>45</v>
      </c>
      <c r="B65" s="19" t="s">
        <v>35</v>
      </c>
      <c r="C65" s="19"/>
      <c r="D65" s="19" t="s">
        <v>87</v>
      </c>
      <c r="E65" s="66" t="s">
        <v>11</v>
      </c>
      <c r="F65" s="45" t="s">
        <v>47</v>
      </c>
      <c r="G65" s="23">
        <v>33000</v>
      </c>
      <c r="H65" s="24">
        <v>37157</v>
      </c>
      <c r="I65" s="24">
        <v>81022</v>
      </c>
      <c r="J65" s="21">
        <f>SUM(G65:I65)</f>
        <v>151179</v>
      </c>
    </row>
    <row r="66" spans="1:17" ht="29.25" thickBot="1">
      <c r="A66" s="70">
        <v>46</v>
      </c>
      <c r="B66" s="19" t="s">
        <v>55</v>
      </c>
      <c r="C66" s="46"/>
      <c r="D66" s="19" t="s">
        <v>88</v>
      </c>
      <c r="E66" s="61" t="s">
        <v>11</v>
      </c>
      <c r="F66" s="14" t="s">
        <v>47</v>
      </c>
      <c r="G66" s="23">
        <v>7000</v>
      </c>
      <c r="H66" s="16"/>
      <c r="I66" s="16"/>
      <c r="J66" s="21">
        <f>SUM(G66:I66)</f>
        <v>7000</v>
      </c>
      <c r="K66" s="11" t="s">
        <v>47</v>
      </c>
      <c r="L66" s="80">
        <f>SUM(G63+G64+G65+G66+G67)</f>
        <v>96652</v>
      </c>
      <c r="M66" s="84">
        <v>96652</v>
      </c>
      <c r="N66" s="84">
        <f>SUM(M66-L66)</f>
        <v>0</v>
      </c>
      <c r="O66" s="80">
        <f>SUM(H63+H64+H65+H66+H67)</f>
        <v>76809</v>
      </c>
      <c r="Q66" s="80">
        <f>SUM(I63+I64+I65+I66+I67)</f>
        <v>120674</v>
      </c>
    </row>
    <row r="67" spans="1:17" ht="29.25" thickBot="1">
      <c r="A67" s="72">
        <v>47</v>
      </c>
      <c r="B67" s="19" t="s">
        <v>36</v>
      </c>
      <c r="C67" s="19"/>
      <c r="D67" s="33" t="s">
        <v>89</v>
      </c>
      <c r="E67" s="64" t="s">
        <v>11</v>
      </c>
      <c r="F67" s="34" t="s">
        <v>47</v>
      </c>
      <c r="G67" s="15">
        <f>5000+13000</f>
        <v>18000</v>
      </c>
      <c r="H67" s="16">
        <v>5000</v>
      </c>
      <c r="I67" s="16">
        <v>5000</v>
      </c>
      <c r="J67" s="21">
        <f>SUM(G67:I67)</f>
        <v>28000</v>
      </c>
      <c r="K67" s="11" t="s">
        <v>48</v>
      </c>
      <c r="L67" s="80"/>
      <c r="N67" s="84">
        <f>SUM(L67-M67)</f>
        <v>0</v>
      </c>
    </row>
    <row r="68" spans="1:17" ht="15.75" thickBot="1">
      <c r="A68" s="128" t="s">
        <v>37</v>
      </c>
      <c r="B68" s="129"/>
      <c r="C68" s="129"/>
      <c r="D68" s="129"/>
      <c r="E68" s="129"/>
      <c r="F68" s="130"/>
      <c r="G68" s="38">
        <f>SUM(G63:G67)</f>
        <v>96652</v>
      </c>
      <c r="H68" s="38">
        <f>SUM(H63:H67)</f>
        <v>76809</v>
      </c>
      <c r="I68" s="38">
        <f>SUM(I63:I67)</f>
        <v>120674</v>
      </c>
      <c r="J68" s="38">
        <f>SUM(J63:J67)</f>
        <v>294135</v>
      </c>
      <c r="K68" s="11"/>
      <c r="L68" s="80">
        <f>SUM(L66:L67)</f>
        <v>96652</v>
      </c>
      <c r="M68" s="84">
        <f>SUM(M66:M67)</f>
        <v>96652</v>
      </c>
      <c r="O68" s="80">
        <f>SUM(O66:O67)</f>
        <v>76809</v>
      </c>
      <c r="Q68" s="80">
        <f>SUM(Q66:Q67)</f>
        <v>120674</v>
      </c>
    </row>
    <row r="69" spans="1:17" ht="30" thickBot="1">
      <c r="A69" s="70">
        <v>48</v>
      </c>
      <c r="B69" s="27" t="s">
        <v>38</v>
      </c>
      <c r="C69" s="27">
        <v>40462</v>
      </c>
      <c r="D69" s="33" t="s">
        <v>39</v>
      </c>
      <c r="E69" s="67" t="s">
        <v>11</v>
      </c>
      <c r="F69" s="47" t="s">
        <v>47</v>
      </c>
      <c r="G69" s="15">
        <v>160000</v>
      </c>
      <c r="H69" s="48">
        <v>100000</v>
      </c>
      <c r="I69" s="48">
        <v>50000</v>
      </c>
      <c r="J69" s="49">
        <f t="shared" ref="J69:J74" si="4">SUM(G69:I69)</f>
        <v>310000</v>
      </c>
    </row>
    <row r="70" spans="1:17" ht="29.25" thickBot="1">
      <c r="A70" s="70">
        <v>49</v>
      </c>
      <c r="B70" s="19" t="s">
        <v>40</v>
      </c>
      <c r="C70" s="50">
        <v>40461</v>
      </c>
      <c r="D70" s="51" t="s">
        <v>41</v>
      </c>
      <c r="E70" s="64" t="s">
        <v>90</v>
      </c>
      <c r="F70" s="47" t="s">
        <v>47</v>
      </c>
      <c r="G70" s="15">
        <v>20000</v>
      </c>
      <c r="H70" s="48">
        <v>20000</v>
      </c>
      <c r="I70" s="48">
        <v>6000</v>
      </c>
      <c r="J70" s="49">
        <f t="shared" si="4"/>
        <v>46000</v>
      </c>
    </row>
    <row r="71" spans="1:17" ht="15.75" thickBot="1">
      <c r="A71" s="115">
        <v>50</v>
      </c>
      <c r="B71" s="126"/>
      <c r="C71" s="151">
        <v>47133</v>
      </c>
      <c r="D71" s="153" t="s">
        <v>91</v>
      </c>
      <c r="E71" s="155" t="s">
        <v>92</v>
      </c>
      <c r="F71" s="34" t="s">
        <v>48</v>
      </c>
      <c r="G71" s="15">
        <v>20000</v>
      </c>
      <c r="H71" s="24"/>
      <c r="I71" s="26"/>
      <c r="J71" s="49">
        <f t="shared" si="4"/>
        <v>20000</v>
      </c>
    </row>
    <row r="72" spans="1:17" ht="44.25" customHeight="1" thickBot="1">
      <c r="A72" s="116"/>
      <c r="B72" s="127"/>
      <c r="C72" s="152"/>
      <c r="D72" s="154"/>
      <c r="E72" s="156"/>
      <c r="F72" s="47" t="s">
        <v>47</v>
      </c>
      <c r="G72" s="15">
        <v>30000</v>
      </c>
      <c r="H72" s="24">
        <v>100000</v>
      </c>
      <c r="I72" s="24">
        <v>50000</v>
      </c>
      <c r="J72" s="49">
        <f t="shared" si="4"/>
        <v>180000</v>
      </c>
      <c r="K72" s="11" t="s">
        <v>47</v>
      </c>
      <c r="L72" s="80">
        <f>SUM(G69+G70+G72+G73+G74)</f>
        <v>290000</v>
      </c>
      <c r="M72" s="84">
        <v>290000</v>
      </c>
      <c r="N72" s="84">
        <f>SUM(M72-L72)</f>
        <v>0</v>
      </c>
      <c r="O72" s="112">
        <f>SUM(H69+H70+H72+H73+H74)</f>
        <v>340000</v>
      </c>
      <c r="Q72" s="80">
        <f>SUM(I69+I70+I72+I73+I74)</f>
        <v>106000</v>
      </c>
    </row>
    <row r="73" spans="1:17" ht="29.25" thickBot="1">
      <c r="A73" s="70">
        <v>51</v>
      </c>
      <c r="B73" s="19"/>
      <c r="C73" s="19"/>
      <c r="D73" s="33" t="s">
        <v>128</v>
      </c>
      <c r="E73" s="64" t="s">
        <v>105</v>
      </c>
      <c r="F73" s="47" t="s">
        <v>47</v>
      </c>
      <c r="G73" s="15">
        <v>25000</v>
      </c>
      <c r="H73" s="16">
        <v>20000</v>
      </c>
      <c r="I73" s="16"/>
      <c r="J73" s="49">
        <f t="shared" si="4"/>
        <v>45000</v>
      </c>
      <c r="K73" s="11" t="s">
        <v>48</v>
      </c>
      <c r="L73" s="80">
        <f>SUM(G71)</f>
        <v>20000</v>
      </c>
      <c r="M73" s="84">
        <v>20000</v>
      </c>
      <c r="N73" s="84">
        <f>SUM(L73-M73)</f>
        <v>0</v>
      </c>
      <c r="O73" s="80">
        <f>SUM(H71)</f>
        <v>0</v>
      </c>
    </row>
    <row r="74" spans="1:17" ht="57.75" thickBot="1">
      <c r="A74" s="70">
        <v>52</v>
      </c>
      <c r="B74" s="19"/>
      <c r="C74" s="19"/>
      <c r="D74" s="33" t="s">
        <v>129</v>
      </c>
      <c r="E74" s="64" t="s">
        <v>11</v>
      </c>
      <c r="F74" s="34" t="s">
        <v>47</v>
      </c>
      <c r="G74" s="15">
        <v>55000</v>
      </c>
      <c r="H74" s="52">
        <v>100000</v>
      </c>
      <c r="I74" s="16"/>
      <c r="J74" s="49">
        <f t="shared" si="4"/>
        <v>155000</v>
      </c>
      <c r="K74" s="11"/>
      <c r="L74" s="80">
        <f>SUM(L72:L73)</f>
        <v>310000</v>
      </c>
      <c r="M74" s="80">
        <f>SUM(M72:M73)</f>
        <v>310000</v>
      </c>
      <c r="O74" s="112">
        <f>SUM(O72:O73)</f>
        <v>340000</v>
      </c>
      <c r="Q74" s="80">
        <f>SUM(Q72:Q73)</f>
        <v>106000</v>
      </c>
    </row>
    <row r="75" spans="1:17" ht="15.75" thickBot="1">
      <c r="A75" s="131" t="s">
        <v>42</v>
      </c>
      <c r="B75" s="132"/>
      <c r="C75" s="132"/>
      <c r="D75" s="132"/>
      <c r="E75" s="132"/>
      <c r="F75" s="150"/>
      <c r="G75" s="38">
        <f>SUM(G69:G74)</f>
        <v>310000</v>
      </c>
      <c r="H75" s="38">
        <f>SUM(H69:H74)</f>
        <v>340000</v>
      </c>
      <c r="I75" s="38">
        <f>SUM(I69:I74)</f>
        <v>106000</v>
      </c>
      <c r="J75" s="38">
        <f>SUM(J69:J74)</f>
        <v>756000</v>
      </c>
    </row>
    <row r="76" spans="1:17" ht="15.75" thickBot="1">
      <c r="A76" s="115">
        <v>53</v>
      </c>
      <c r="B76" s="157"/>
      <c r="C76" s="139"/>
      <c r="D76" s="123" t="s">
        <v>93</v>
      </c>
      <c r="E76" s="119" t="s">
        <v>106</v>
      </c>
      <c r="F76" s="45" t="s">
        <v>47</v>
      </c>
      <c r="G76" s="15">
        <v>20000</v>
      </c>
      <c r="H76" s="52">
        <v>150000</v>
      </c>
      <c r="I76" s="52">
        <v>100000</v>
      </c>
      <c r="J76" s="53">
        <f>SUM(G76:I76)</f>
        <v>270000</v>
      </c>
    </row>
    <row r="77" spans="1:17" s="7" customFormat="1" ht="15.75" thickBot="1">
      <c r="A77" s="116"/>
      <c r="B77" s="158"/>
      <c r="C77" s="140"/>
      <c r="D77" s="124"/>
      <c r="E77" s="120"/>
      <c r="F77" s="45" t="s">
        <v>48</v>
      </c>
      <c r="G77" s="15">
        <v>30000</v>
      </c>
      <c r="H77" s="54"/>
      <c r="I77" s="54"/>
      <c r="J77" s="53">
        <f t="shared" ref="J77:J85" si="5">SUM(G77:I77)</f>
        <v>30000</v>
      </c>
      <c r="M77" s="84"/>
      <c r="N77" s="84"/>
    </row>
    <row r="78" spans="1:17" s="7" customFormat="1" ht="34.5" customHeight="1" thickBot="1">
      <c r="A78" s="89">
        <v>54</v>
      </c>
      <c r="B78" s="88"/>
      <c r="C78" s="87"/>
      <c r="D78" s="86" t="s">
        <v>94</v>
      </c>
      <c r="E78" s="85" t="s">
        <v>11</v>
      </c>
      <c r="F78" s="45" t="s">
        <v>47</v>
      </c>
      <c r="G78" s="23">
        <v>11000</v>
      </c>
      <c r="H78" s="54">
        <v>30000</v>
      </c>
      <c r="I78" s="54"/>
      <c r="J78" s="53">
        <f t="shared" si="5"/>
        <v>41000</v>
      </c>
      <c r="M78" s="84"/>
      <c r="N78" s="84"/>
    </row>
    <row r="79" spans="1:17" ht="15.75" thickBot="1">
      <c r="A79" s="115">
        <v>55</v>
      </c>
      <c r="B79" s="157"/>
      <c r="C79" s="139"/>
      <c r="D79" s="123" t="s">
        <v>43</v>
      </c>
      <c r="E79" s="119" t="s">
        <v>11</v>
      </c>
      <c r="F79" s="14" t="s">
        <v>47</v>
      </c>
      <c r="G79" s="23">
        <v>30000</v>
      </c>
      <c r="H79" s="52">
        <v>30000</v>
      </c>
      <c r="I79" s="52"/>
      <c r="J79" s="53">
        <f t="shared" si="5"/>
        <v>60000</v>
      </c>
    </row>
    <row r="80" spans="1:17" s="7" customFormat="1" ht="15.75" thickBot="1">
      <c r="A80" s="116"/>
      <c r="B80" s="158"/>
      <c r="C80" s="140"/>
      <c r="D80" s="124"/>
      <c r="E80" s="120"/>
      <c r="F80" s="14" t="s">
        <v>48</v>
      </c>
      <c r="G80" s="23">
        <v>20000</v>
      </c>
      <c r="H80" s="54"/>
      <c r="I80" s="54"/>
      <c r="J80" s="53">
        <f t="shared" si="5"/>
        <v>20000</v>
      </c>
      <c r="M80" s="84"/>
      <c r="N80" s="84"/>
    </row>
    <row r="81" spans="1:20" ht="15.75" thickBot="1">
      <c r="A81" s="70">
        <v>56</v>
      </c>
      <c r="B81" s="44"/>
      <c r="C81" s="27"/>
      <c r="D81" s="27" t="s">
        <v>95</v>
      </c>
      <c r="E81" s="61"/>
      <c r="F81" s="14" t="s">
        <v>48</v>
      </c>
      <c r="G81" s="23">
        <v>20000</v>
      </c>
      <c r="H81" s="52"/>
      <c r="I81" s="52"/>
      <c r="J81" s="53">
        <f t="shared" si="5"/>
        <v>20000</v>
      </c>
    </row>
    <row r="82" spans="1:20" ht="30" thickBot="1">
      <c r="A82" s="70">
        <v>58</v>
      </c>
      <c r="B82" s="44"/>
      <c r="C82" s="27"/>
      <c r="D82" s="27" t="s">
        <v>96</v>
      </c>
      <c r="E82" s="61" t="s">
        <v>99</v>
      </c>
      <c r="F82" s="14" t="s">
        <v>48</v>
      </c>
      <c r="G82" s="23">
        <v>16000</v>
      </c>
      <c r="H82" s="52"/>
      <c r="I82" s="52"/>
      <c r="J82" s="53">
        <f t="shared" si="5"/>
        <v>16000</v>
      </c>
      <c r="K82" s="11" t="s">
        <v>47</v>
      </c>
      <c r="L82" s="80">
        <f>SUM(G76+G78+G79+G83+G85)</f>
        <v>76000</v>
      </c>
      <c r="M82" s="84">
        <v>76000</v>
      </c>
      <c r="N82" s="84">
        <f>SUM(M82-L82)</f>
        <v>0</v>
      </c>
      <c r="O82" s="112">
        <f>SUM(H76+H78+H79+H83+H85)</f>
        <v>260000</v>
      </c>
      <c r="Q82" s="112">
        <f>SUM(I76+I78+I79+I83+I85)</f>
        <v>100000</v>
      </c>
    </row>
    <row r="83" spans="1:20" ht="15.75" thickBot="1">
      <c r="A83" s="115">
        <v>59</v>
      </c>
      <c r="B83" s="157"/>
      <c r="C83" s="139"/>
      <c r="D83" s="123" t="s">
        <v>97</v>
      </c>
      <c r="E83" s="119" t="s">
        <v>107</v>
      </c>
      <c r="F83" s="14" t="s">
        <v>47</v>
      </c>
      <c r="G83" s="23">
        <v>15000</v>
      </c>
      <c r="H83" s="52"/>
      <c r="I83" s="52"/>
      <c r="J83" s="53">
        <f t="shared" si="5"/>
        <v>15000</v>
      </c>
      <c r="K83" s="11" t="s">
        <v>48</v>
      </c>
      <c r="L83" s="80">
        <f>SUM(G77+G80+G81+G82+G84)</f>
        <v>101000</v>
      </c>
      <c r="M83" s="84">
        <v>101000</v>
      </c>
      <c r="N83" s="84">
        <f>SUM(L83-M83)</f>
        <v>0</v>
      </c>
      <c r="O83" s="112">
        <f>SUM(H77+H80+H81+H82+H84)</f>
        <v>0</v>
      </c>
    </row>
    <row r="84" spans="1:20" s="7" customFormat="1" ht="15.75" thickBot="1">
      <c r="A84" s="116"/>
      <c r="B84" s="158"/>
      <c r="C84" s="140"/>
      <c r="D84" s="124"/>
      <c r="E84" s="120"/>
      <c r="F84" s="14" t="s">
        <v>48</v>
      </c>
      <c r="G84" s="23">
        <v>15000</v>
      </c>
      <c r="H84" s="52"/>
      <c r="I84" s="52"/>
      <c r="J84" s="53">
        <f t="shared" si="5"/>
        <v>15000</v>
      </c>
      <c r="K84" s="11"/>
      <c r="L84" s="80">
        <f>SUM(L82:L83)</f>
        <v>177000</v>
      </c>
      <c r="M84" s="84">
        <f>SUM(M82:M83)</f>
        <v>177000</v>
      </c>
      <c r="N84" s="84"/>
      <c r="O84" s="112">
        <f>SUM(O82:O83)</f>
        <v>260000</v>
      </c>
      <c r="Q84" s="112">
        <f>SUM(Q82:Q83)</f>
        <v>100000</v>
      </c>
    </row>
    <row r="85" spans="1:20" ht="15.75" thickBot="1">
      <c r="A85" s="70">
        <v>60</v>
      </c>
      <c r="B85" s="44"/>
      <c r="C85" s="44"/>
      <c r="D85" s="44" t="s">
        <v>98</v>
      </c>
      <c r="E85" s="61" t="s">
        <v>11</v>
      </c>
      <c r="F85" s="45" t="s">
        <v>47</v>
      </c>
      <c r="G85" s="23"/>
      <c r="H85" s="52">
        <v>50000</v>
      </c>
      <c r="I85" s="52"/>
      <c r="J85" s="53">
        <f t="shared" si="5"/>
        <v>50000</v>
      </c>
      <c r="Q85" s="80"/>
    </row>
    <row r="86" spans="1:20" ht="30.75" thickBot="1">
      <c r="A86" s="79"/>
      <c r="B86" s="55" t="s">
        <v>44</v>
      </c>
      <c r="C86" s="56"/>
      <c r="D86" s="56"/>
      <c r="E86" s="68"/>
      <c r="F86" s="57"/>
      <c r="G86" s="38">
        <f>SUM(G76:G85)</f>
        <v>177000</v>
      </c>
      <c r="H86" s="38">
        <f>SUM(H76:H85)</f>
        <v>260000</v>
      </c>
      <c r="I86" s="38">
        <f>SUM(I76:I85)</f>
        <v>100000</v>
      </c>
      <c r="J86" s="38">
        <f>SUM(J76:J85)</f>
        <v>537000</v>
      </c>
      <c r="N86" s="113">
        <v>2019</v>
      </c>
      <c r="O86" s="11" t="s">
        <v>101</v>
      </c>
      <c r="Q86" s="2">
        <v>2020</v>
      </c>
      <c r="R86" s="11" t="s">
        <v>101</v>
      </c>
      <c r="S86" s="2">
        <v>2021</v>
      </c>
      <c r="T86" s="11" t="s">
        <v>101</v>
      </c>
    </row>
    <row r="87" spans="1:20" ht="16.5" thickBot="1">
      <c r="A87" s="147" t="s">
        <v>45</v>
      </c>
      <c r="B87" s="148"/>
      <c r="C87" s="148"/>
      <c r="D87" s="148"/>
      <c r="E87" s="148"/>
      <c r="F87" s="149"/>
      <c r="G87" s="58">
        <f>SUM(G86+G75+G68+G62+G53+G45+G41)</f>
        <v>1885868</v>
      </c>
      <c r="H87" s="58">
        <f>SUM(H86+H75+H68+H62+H53+H45+H41)</f>
        <v>2114618</v>
      </c>
      <c r="I87" s="59">
        <f>SUM(I86+I75+I68+I62+I53+I45+I41)</f>
        <v>2346074</v>
      </c>
      <c r="J87" s="59">
        <f>SUM(J86+J75+J68+J62+J53+J45+J41)</f>
        <v>6346560</v>
      </c>
      <c r="M87" s="84" t="s">
        <v>47</v>
      </c>
      <c r="N87" s="84">
        <f>SUM(L37+L43+L50+L58+L66+L72+L82)</f>
        <v>1655461</v>
      </c>
      <c r="O87" s="80">
        <f>SUM(M37+M43+M50+M58+M66+M72+M82)</f>
        <v>1655461</v>
      </c>
      <c r="P87" s="80"/>
      <c r="Q87" s="114">
        <f>SUM(O37+O43+O50+O58+O66+O72+O82)</f>
        <v>1869111</v>
      </c>
      <c r="S87" s="112">
        <f>SUM(Q37+Q50+Q58+Q66+Q72+Q82)</f>
        <v>2083192</v>
      </c>
    </row>
    <row r="88" spans="1:20" ht="15.75" thickTop="1">
      <c r="H88" s="13"/>
      <c r="I88" s="10"/>
      <c r="J88" s="11"/>
      <c r="M88" s="84" t="s">
        <v>48</v>
      </c>
      <c r="N88" s="84">
        <f>SUM(L40+L51+L44+L59+L67+L73+L83)</f>
        <v>228132</v>
      </c>
      <c r="O88" s="80">
        <f>SUM(M40+M51+M44+M59+M67+M73+M83)</f>
        <v>228132</v>
      </c>
      <c r="P88" s="80"/>
      <c r="Q88" s="112">
        <f>SUM(O40+O51+O59+O67+O73+O83)</f>
        <v>245507</v>
      </c>
      <c r="S88" s="114">
        <f>SUM(Q40+Q44+Q51+Q59+Q67+Q73+Q83)</f>
        <v>262882</v>
      </c>
    </row>
    <row r="89" spans="1:20">
      <c r="F89" s="9" t="s">
        <v>108</v>
      </c>
      <c r="G89" s="84">
        <v>1885868</v>
      </c>
      <c r="H89" s="84">
        <v>2114618</v>
      </c>
      <c r="I89" s="84">
        <v>2346074</v>
      </c>
      <c r="J89" s="84">
        <f>SUM(G89:I89)</f>
        <v>6346560</v>
      </c>
      <c r="M89" s="84" t="s">
        <v>109</v>
      </c>
      <c r="N89" s="84">
        <f>SUM(L52)</f>
        <v>2275</v>
      </c>
      <c r="O89" s="11">
        <v>2275</v>
      </c>
      <c r="P89" s="11"/>
      <c r="Q89" s="11"/>
    </row>
    <row r="90" spans="1:20">
      <c r="G90" s="84"/>
      <c r="H90" s="84"/>
      <c r="I90" s="84"/>
      <c r="J90" s="84"/>
    </row>
    <row r="91" spans="1:20">
      <c r="G91" s="84">
        <f>SUM(G87-G89)</f>
        <v>0</v>
      </c>
      <c r="H91" s="84">
        <f>SUM(H87-H89)</f>
        <v>0</v>
      </c>
      <c r="I91" s="84">
        <f>SUM(I87-I89)</f>
        <v>0</v>
      </c>
      <c r="J91" s="84">
        <f>SUM(J87-J89)</f>
        <v>0</v>
      </c>
      <c r="N91" s="84">
        <f>SUM(N87:N89)</f>
        <v>1885868</v>
      </c>
      <c r="O91" s="84">
        <f>SUM(O87:O89)</f>
        <v>1885868</v>
      </c>
      <c r="P91" s="84">
        <f>SUM(P87:P89)</f>
        <v>0</v>
      </c>
      <c r="Q91" s="114">
        <f>SUM(Q87:Q89)</f>
        <v>2114618</v>
      </c>
      <c r="S91" s="112">
        <f>SUM(S87:S89)</f>
        <v>2346074</v>
      </c>
    </row>
    <row r="93" spans="1:20">
      <c r="G93" s="2">
        <v>40000</v>
      </c>
      <c r="I93" s="9"/>
    </row>
    <row r="94" spans="1:20">
      <c r="G94" s="2">
        <v>67652</v>
      </c>
    </row>
    <row r="96" spans="1:20">
      <c r="G96" s="2">
        <f>SUM(G94-G93)</f>
        <v>27652</v>
      </c>
    </row>
  </sheetData>
  <autoFilter ref="F3:F96"/>
  <mergeCells count="71">
    <mergeCell ref="A16:A17"/>
    <mergeCell ref="E24:E25"/>
    <mergeCell ref="C20:C21"/>
    <mergeCell ref="D20:D21"/>
    <mergeCell ref="E20:E21"/>
    <mergeCell ref="C18:C19"/>
    <mergeCell ref="D18:D19"/>
    <mergeCell ref="E18:E19"/>
    <mergeCell ref="C24:C25"/>
    <mergeCell ref="D24:D25"/>
    <mergeCell ref="C12:C13"/>
    <mergeCell ref="D12:D13"/>
    <mergeCell ref="E12:E13"/>
    <mergeCell ref="C14:C15"/>
    <mergeCell ref="D14:D15"/>
    <mergeCell ref="E14:E15"/>
    <mergeCell ref="F6:F7"/>
    <mergeCell ref="A8:A9"/>
    <mergeCell ref="G6:I6"/>
    <mergeCell ref="E8:E9"/>
    <mergeCell ref="J6:J7"/>
    <mergeCell ref="A6:A7"/>
    <mergeCell ref="B6:B7"/>
    <mergeCell ref="C6:C7"/>
    <mergeCell ref="D6:D7"/>
    <mergeCell ref="E6:E7"/>
    <mergeCell ref="D8:D9"/>
    <mergeCell ref="C8:C9"/>
    <mergeCell ref="B8:B9"/>
    <mergeCell ref="A87:F87"/>
    <mergeCell ref="A75:F75"/>
    <mergeCell ref="C71:C72"/>
    <mergeCell ref="D71:D72"/>
    <mergeCell ref="E71:E72"/>
    <mergeCell ref="D83:D84"/>
    <mergeCell ref="C83:C84"/>
    <mergeCell ref="E83:E84"/>
    <mergeCell ref="D79:D80"/>
    <mergeCell ref="E79:E80"/>
    <mergeCell ref="C79:C80"/>
    <mergeCell ref="B79:B80"/>
    <mergeCell ref="A79:A80"/>
    <mergeCell ref="B76:B77"/>
    <mergeCell ref="A76:A77"/>
    <mergeCell ref="B83:B84"/>
    <mergeCell ref="A45:E45"/>
    <mergeCell ref="A41:F41"/>
    <mergeCell ref="D76:D77"/>
    <mergeCell ref="E76:E77"/>
    <mergeCell ref="C76:C77"/>
    <mergeCell ref="A56:A57"/>
    <mergeCell ref="B56:B57"/>
    <mergeCell ref="C56:C57"/>
    <mergeCell ref="D56:D57"/>
    <mergeCell ref="E56:E57"/>
    <mergeCell ref="A83:A84"/>
    <mergeCell ref="B12:B13"/>
    <mergeCell ref="A12:A13"/>
    <mergeCell ref="B14:B15"/>
    <mergeCell ref="A14:A15"/>
    <mergeCell ref="B18:B19"/>
    <mergeCell ref="B24:B25"/>
    <mergeCell ref="B20:B21"/>
    <mergeCell ref="A20:A21"/>
    <mergeCell ref="A24:A25"/>
    <mergeCell ref="A18:A19"/>
    <mergeCell ref="A71:A72"/>
    <mergeCell ref="B71:B72"/>
    <mergeCell ref="A68:F68"/>
    <mergeCell ref="A62:F62"/>
    <mergeCell ref="A53:F53"/>
  </mergeCells>
  <pageMargins left="0.7" right="0.25" top="0.75" bottom="0.75" header="0.3" footer="0.3"/>
  <pageSetup scale="60" orientation="landscape" r:id="rId1"/>
  <rowBreaks count="2" manualBreakCount="2">
    <brk id="41" max="9" man="1"/>
    <brk id="7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Aprovimi lista e proj 2019-21</vt:lpstr>
      <vt:lpstr>Sheet2</vt:lpstr>
      <vt:lpstr>Sheet3</vt:lpstr>
      <vt:lpstr>'Aprovimi lista e proj 2019-21'!Print_Area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jetush.rrafshi</dc:creator>
  <cp:lastModifiedBy>jetush.rrafshi</cp:lastModifiedBy>
  <cp:lastPrinted>2018-09-27T08:50:16Z</cp:lastPrinted>
  <dcterms:created xsi:type="dcterms:W3CDTF">2018-08-10T07:30:05Z</dcterms:created>
  <dcterms:modified xsi:type="dcterms:W3CDTF">2019-03-08T13:14:57Z</dcterms:modified>
</cp:coreProperties>
</file>